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DER\BNC\EPA\OPP\2020 Malathion BO\2022 Final Malathion BO\Appendix K_Integration and Synthesis Summaries\Appendix K-A_I&amp;S Summaries_CONUS_Animals\"/>
    </mc:Choice>
  </mc:AlternateContent>
  <workbookProtection workbookAlgorithmName="SHA-512" workbookHashValue="HlMLdVWSCvHpYAAoCduaemtlkiZKYKalXsZf0Ef3v9B6zJctIQRZpH7htgjVoUZK+Br9gobhqhVnZy0ZYpqI/w==" workbookSaltValue="ItuKRSSZO6eW32IXoutMLQ==" workbookSpinCount="100000" lockStructure="1"/>
  <bookViews>
    <workbookView xWindow="-110" yWindow="-110" windowWidth="19420" windowHeight="10420" activeTab="3"/>
  </bookViews>
  <sheets>
    <sheet name="use" sheetId="1" r:id="rId1"/>
    <sheet name="acres use" sheetId="3" r:id="rId2"/>
    <sheet name="usage" sheetId="2" r:id="rId3"/>
    <sheet name="acres usage" sheetId="4" r:id="rId4"/>
  </sheets>
  <definedNames>
    <definedName name="_xlnm._FilterDatabase" localSheetId="3" hidden="1">'acres usage'!$A$1:$W$88</definedName>
    <definedName name="_xlnm._FilterDatabase" localSheetId="1" hidden="1">'acres use'!$A$1:$A$85</definedName>
    <definedName name="_xlnm._FilterDatabase" localSheetId="2" hidden="1">usage!$A$1:$W$88</definedName>
    <definedName name="_xlnm._FilterDatabase" localSheetId="0" hidden="1">use!$A$1:$A$145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8" i="4" l="1"/>
  <c r="L88" i="4"/>
  <c r="W88" i="4" s="1"/>
  <c r="P88" i="2"/>
  <c r="L88" i="2"/>
  <c r="W88" i="2" s="1"/>
  <c r="L65" i="4"/>
  <c r="W65" i="4" s="1"/>
  <c r="P65" i="2"/>
  <c r="L65" i="2"/>
  <c r="P64" i="4"/>
  <c r="W64" i="4" s="1"/>
  <c r="L64" i="2"/>
  <c r="L64" i="4"/>
  <c r="P64" i="2"/>
  <c r="W29" i="4"/>
  <c r="L16" i="4"/>
  <c r="W16" i="4" s="1"/>
  <c r="W29" i="2"/>
  <c r="L16" i="2"/>
  <c r="W16" i="2" s="1"/>
  <c r="L5" i="4"/>
  <c r="L5" i="2"/>
  <c r="W5" i="2" s="1"/>
  <c r="W65" i="2" l="1"/>
  <c r="W64" i="2"/>
  <c r="W72" i="4"/>
  <c r="W59" i="4"/>
  <c r="V70" i="3"/>
  <c r="V57" i="3"/>
  <c r="W72" i="2"/>
  <c r="W59" i="2"/>
  <c r="V70" i="1" l="1"/>
  <c r="V57" i="1"/>
  <c r="W3" i="4" l="1"/>
  <c r="W4" i="4"/>
  <c r="W7" i="4"/>
  <c r="W8" i="4"/>
  <c r="W9" i="4"/>
  <c r="W11" i="4"/>
  <c r="W12" i="4"/>
  <c r="W13" i="4"/>
  <c r="W14" i="4"/>
  <c r="W15" i="4"/>
  <c r="W17" i="4"/>
  <c r="W18" i="4"/>
  <c r="W19" i="4"/>
  <c r="W20" i="4"/>
  <c r="W21" i="4"/>
  <c r="W22" i="4"/>
  <c r="W23" i="4"/>
  <c r="W24" i="4"/>
  <c r="W25" i="4"/>
  <c r="W26" i="4"/>
  <c r="W27" i="4"/>
  <c r="W28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60" i="4"/>
  <c r="W61" i="4"/>
  <c r="W62" i="4"/>
  <c r="W63" i="4"/>
  <c r="W66" i="4"/>
  <c r="W67" i="4"/>
  <c r="W68" i="4"/>
  <c r="W69" i="4"/>
  <c r="W70" i="4"/>
  <c r="W71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2" i="4"/>
  <c r="V30" i="1"/>
  <c r="W32" i="2" l="1"/>
  <c r="V3" i="3" l="1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5" i="3"/>
  <c r="V56" i="3"/>
  <c r="V58" i="3"/>
  <c r="V59" i="3"/>
  <c r="V60" i="3"/>
  <c r="V61" i="3"/>
  <c r="V62" i="3"/>
  <c r="V63" i="3"/>
  <c r="V64" i="3"/>
  <c r="V65" i="3"/>
  <c r="V66" i="3"/>
  <c r="V67" i="3"/>
  <c r="V68" i="3"/>
  <c r="V69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2" i="3"/>
  <c r="W77" i="2"/>
  <c r="V75" i="1" l="1"/>
</calcChain>
</file>

<file path=xl/sharedStrings.xml><?xml version="1.0" encoding="utf-8"?>
<sst xmlns="http://schemas.openxmlformats.org/spreadsheetml/2006/main" count="1206" uniqueCount="214">
  <si>
    <t>EntityID</t>
  </si>
  <si>
    <t>Group</t>
  </si>
  <si>
    <t>Corn</t>
  </si>
  <si>
    <t>Cotton</t>
  </si>
  <si>
    <t>Rice</t>
  </si>
  <si>
    <t>Wheat</t>
  </si>
  <si>
    <t>Vegetables and Fruit</t>
  </si>
  <si>
    <t>Orchards and Vineyards</t>
  </si>
  <si>
    <t>Other Grains</t>
  </si>
  <si>
    <t>Other RowCrops</t>
  </si>
  <si>
    <t>Other Crops</t>
  </si>
  <si>
    <t>Pasture</t>
  </si>
  <si>
    <t>Developed</t>
  </si>
  <si>
    <t>Nurseries</t>
  </si>
  <si>
    <t>Open Space Developed</t>
  </si>
  <si>
    <t>Pine seed orchards</t>
  </si>
  <si>
    <t>Christmas Trees</t>
  </si>
  <si>
    <t>Mosquito Control</t>
  </si>
  <si>
    <t>Fishes</t>
  </si>
  <si>
    <t>Common name</t>
  </si>
  <si>
    <t>Scientific name</t>
  </si>
  <si>
    <t>Carolina madtom</t>
  </si>
  <si>
    <t>Noturus furiosus</t>
  </si>
  <si>
    <t>use totals except mosquito control</t>
  </si>
  <si>
    <t>usage totals except mosquito control</t>
  </si>
  <si>
    <t>Mosquito control</t>
  </si>
  <si>
    <t>NA</t>
  </si>
  <si>
    <t xml:space="preserve">Corn </t>
  </si>
  <si>
    <t>acres use totals except mosquito control</t>
  </si>
  <si>
    <t>acres usage totals except mosquito control</t>
  </si>
  <si>
    <t>% range in California</t>
  </si>
  <si>
    <t>Mohave tui chub</t>
  </si>
  <si>
    <t>Gila bicolor ssp. mohavensis</t>
  </si>
  <si>
    <t>Tidewater goby</t>
  </si>
  <si>
    <t>Eucyclogobius newberryi</t>
  </si>
  <si>
    <t>Owens tui chub</t>
  </si>
  <si>
    <t>Gila bicolor ssp. snyderi</t>
  </si>
  <si>
    <t>Delta smelt</t>
  </si>
  <si>
    <t>Hypomesus transpacificus</t>
  </si>
  <si>
    <t>Little Kern golden trout</t>
  </si>
  <si>
    <t>Oncorhynchus aguabonita whitei</t>
  </si>
  <si>
    <t>Lahontan cutthroat trout</t>
  </si>
  <si>
    <t>Oncorhynchus clarkii henshawi</t>
  </si>
  <si>
    <t>Colorado pikeminnow (=squawfish)</t>
  </si>
  <si>
    <t>Ptychocheilus lucius</t>
  </si>
  <si>
    <t>longfin smelt</t>
  </si>
  <si>
    <t>Spirinchus thaleichthys</t>
  </si>
  <si>
    <t>CalPUR</t>
  </si>
  <si>
    <t>SUUM</t>
  </si>
  <si>
    <t>Data Source</t>
  </si>
  <si>
    <t xml:space="preserve">Humpback chub </t>
  </si>
  <si>
    <t>Gila cypha</t>
  </si>
  <si>
    <t>Moapa coriacea</t>
  </si>
  <si>
    <t xml:space="preserve">Moapa dace </t>
  </si>
  <si>
    <t xml:space="preserve">Colorado pikeminnow (=squawfish) </t>
  </si>
  <si>
    <t>Oncorhynchus apache</t>
  </si>
  <si>
    <t xml:space="preserve">Apache trout </t>
  </si>
  <si>
    <t>Oncorhynchus clarki stomias</t>
  </si>
  <si>
    <t xml:space="preserve">Greenback cutthroat trout </t>
  </si>
  <si>
    <t>Oncorhynchus clarki seleniris</t>
  </si>
  <si>
    <t xml:space="preserve">Paiute cutthroat trout </t>
  </si>
  <si>
    <t>Gila bicolor mohavensis</t>
  </si>
  <si>
    <t xml:space="preserve">Mohave tui chub </t>
  </si>
  <si>
    <t>Gila robusta jordani</t>
  </si>
  <si>
    <t xml:space="preserve">Pahranagat roundtail chub </t>
  </si>
  <si>
    <t>Rhinichthys osculus thermalis</t>
  </si>
  <si>
    <t xml:space="preserve">Kendall Warm Springs dace </t>
  </si>
  <si>
    <t>Oncorhynchus clarki henshawi</t>
  </si>
  <si>
    <t xml:space="preserve">Lahontan cutthroat trout </t>
  </si>
  <si>
    <t>Plagopterus argentissimus</t>
  </si>
  <si>
    <t xml:space="preserve">Woundfin </t>
  </si>
  <si>
    <t>Erimonax monachus</t>
  </si>
  <si>
    <t>Spotfin chub</t>
  </si>
  <si>
    <t>Cottus paulus (=pygmaeus)</t>
  </si>
  <si>
    <t xml:space="preserve">Pygmy sculpin </t>
  </si>
  <si>
    <t>Notropis mekistocholas</t>
  </si>
  <si>
    <t xml:space="preserve">Cape Fear shiner </t>
  </si>
  <si>
    <t>Erimystax cahni</t>
  </si>
  <si>
    <t xml:space="preserve">Slender chub </t>
  </si>
  <si>
    <t>Noturus flavipinnis</t>
  </si>
  <si>
    <t xml:space="preserve">Yellowfin madtom </t>
  </si>
  <si>
    <t xml:space="preserve">Little Kern golden trout </t>
  </si>
  <si>
    <t>Gila elegans</t>
  </si>
  <si>
    <t xml:space="preserve">Bonytail chub </t>
  </si>
  <si>
    <t>Gila nigrescens</t>
  </si>
  <si>
    <t xml:space="preserve">Chihuahua chub </t>
  </si>
  <si>
    <t>Gila ditaenia</t>
  </si>
  <si>
    <t xml:space="preserve">Sonora chub </t>
  </si>
  <si>
    <t>Gila seminuda (=robusta)</t>
  </si>
  <si>
    <t xml:space="preserve">Virgin River chub </t>
  </si>
  <si>
    <t>Noturus baileyi</t>
  </si>
  <si>
    <t xml:space="preserve">Smoky madtom </t>
  </si>
  <si>
    <t>Ictalurus pricei</t>
  </si>
  <si>
    <t xml:space="preserve">Yaqui catfish </t>
  </si>
  <si>
    <t>Gila bicolor ssp.</t>
  </si>
  <si>
    <t xml:space="preserve">Hutton tui chub </t>
  </si>
  <si>
    <t>Gila purpurea</t>
  </si>
  <si>
    <t xml:space="preserve">Yaqui chub </t>
  </si>
  <si>
    <t>Rhinichthys osculus nevadensis</t>
  </si>
  <si>
    <t xml:space="preserve">Ash Meadows speckled dace </t>
  </si>
  <si>
    <t>Rhinichthys osculus oligoporus</t>
  </si>
  <si>
    <t xml:space="preserve">Clover Valley speckled dace </t>
  </si>
  <si>
    <t>Eremichthys acros</t>
  </si>
  <si>
    <t xml:space="preserve">Desert dace </t>
  </si>
  <si>
    <t>Rhinichthys osculus lethoporus</t>
  </si>
  <si>
    <t xml:space="preserve">Independence Valley speckled dace </t>
  </si>
  <si>
    <t>Noturus stanauli</t>
  </si>
  <si>
    <t xml:space="preserve">Pygmy madtom </t>
  </si>
  <si>
    <t>Tiaroga cobitis</t>
  </si>
  <si>
    <t xml:space="preserve">Loach minnow </t>
  </si>
  <si>
    <t>Cyprinella formosa</t>
  </si>
  <si>
    <t xml:space="preserve">Beautiful shiner </t>
  </si>
  <si>
    <t>Notropis cahabae</t>
  </si>
  <si>
    <t xml:space="preserve">Cahaba shiner </t>
  </si>
  <si>
    <t>Notropis albizonatus</t>
  </si>
  <si>
    <t xml:space="preserve">Palezone shiner </t>
  </si>
  <si>
    <t>Notropis simus pecosensis</t>
  </si>
  <si>
    <t xml:space="preserve">Pecos bluntnose shiner </t>
  </si>
  <si>
    <t>Lepidomeda mollispinis pratensis</t>
  </si>
  <si>
    <t xml:space="preserve">Big Spring spinedace </t>
  </si>
  <si>
    <t>Lepidomeda vittata</t>
  </si>
  <si>
    <t xml:space="preserve">Little Colorado spinedace </t>
  </si>
  <si>
    <t>Lepidomeda albivallis</t>
  </si>
  <si>
    <t xml:space="preserve">White River spinedace </t>
  </si>
  <si>
    <t>Phoxinus cumberlandensis</t>
  </si>
  <si>
    <t xml:space="preserve">Blackside dace </t>
  </si>
  <si>
    <t>Meda fulgida</t>
  </si>
  <si>
    <t xml:space="preserve">Spikedace </t>
  </si>
  <si>
    <t>Notropis girardi</t>
  </si>
  <si>
    <t xml:space="preserve">Arkansas River shiner </t>
  </si>
  <si>
    <t>Cyprinella caerulea</t>
  </si>
  <si>
    <t xml:space="preserve">Blue shiner </t>
  </si>
  <si>
    <t>Salvelinus confluentus</t>
  </si>
  <si>
    <t>Bull Trout</t>
  </si>
  <si>
    <t xml:space="preserve">Delta smelt </t>
  </si>
  <si>
    <t xml:space="preserve">Tidewater goby </t>
  </si>
  <si>
    <t>Hybognathus amarus</t>
  </si>
  <si>
    <t xml:space="preserve">Rio Grande silvery minnow </t>
  </si>
  <si>
    <t>Notropis topeka=tristis</t>
  </si>
  <si>
    <t xml:space="preserve">Topeka shiner </t>
  </si>
  <si>
    <t xml:space="preserve">Grotto Sculpin </t>
  </si>
  <si>
    <t>Cottus specus</t>
  </si>
  <si>
    <t>Gila intermedia</t>
  </si>
  <si>
    <t xml:space="preserve">Gila chub </t>
  </si>
  <si>
    <t>Noturus crypticus</t>
  </si>
  <si>
    <t xml:space="preserve">Chucky madtom </t>
  </si>
  <si>
    <t>Salmo salar</t>
  </si>
  <si>
    <t>Atlantic salmon</t>
  </si>
  <si>
    <t xml:space="preserve">Spirinchus thaleichthys </t>
  </si>
  <si>
    <t xml:space="preserve">Longfin smelt </t>
  </si>
  <si>
    <t>Etheostoma nuchale</t>
  </si>
  <si>
    <t xml:space="preserve">Watercress darter </t>
  </si>
  <si>
    <t>Gasterosteus aculeatus williamsoni</t>
  </si>
  <si>
    <t xml:space="preserve">Unarmored threespine stickleback </t>
  </si>
  <si>
    <t>Percina tanasi</t>
  </si>
  <si>
    <t xml:space="preserve">Snail darter </t>
  </si>
  <si>
    <t>Percina pantherina</t>
  </si>
  <si>
    <t xml:space="preserve">Leopard darter </t>
  </si>
  <si>
    <t>Etheostoma boschungi</t>
  </si>
  <si>
    <t xml:space="preserve">Slackwater darter </t>
  </si>
  <si>
    <t>Percina rex</t>
  </si>
  <si>
    <t xml:space="preserve">Roanoke logperch </t>
  </si>
  <si>
    <t>Menidia extensa</t>
  </si>
  <si>
    <t xml:space="preserve">Waccamaw silverside </t>
  </si>
  <si>
    <t>Etheostoma rubrum</t>
  </si>
  <si>
    <t xml:space="preserve">Bayou darter </t>
  </si>
  <si>
    <t>Etheostoma nianguae</t>
  </si>
  <si>
    <t xml:space="preserve">Niangua darter </t>
  </si>
  <si>
    <t>Amblyopsis rosae</t>
  </si>
  <si>
    <t xml:space="preserve">Ozark cavefish </t>
  </si>
  <si>
    <t>Etheostoma scotti</t>
  </si>
  <si>
    <t xml:space="preserve">Cherokee darter </t>
  </si>
  <si>
    <t>Percina antesella</t>
  </si>
  <si>
    <t>Amber darter</t>
  </si>
  <si>
    <t>Percina jenkinsi</t>
  </si>
  <si>
    <t xml:space="preserve">Conasauga logperch </t>
  </si>
  <si>
    <t>Percina aurolineata</t>
  </si>
  <si>
    <t xml:space="preserve">Goldline darter </t>
  </si>
  <si>
    <t>Etheostoma sp.</t>
  </si>
  <si>
    <r>
      <t xml:space="preserve">Bluemask </t>
    </r>
    <r>
      <rPr>
        <sz val="11"/>
        <rFont val="Calibri"/>
        <family val="2"/>
        <scheme val="minor"/>
      </rPr>
      <t>(=jewel)</t>
    </r>
    <r>
      <rPr>
        <sz val="11"/>
        <color theme="1"/>
        <rFont val="Calibri"/>
        <family val="2"/>
        <scheme val="minor"/>
      </rPr>
      <t xml:space="preserve"> darter </t>
    </r>
  </si>
  <si>
    <t>Etheostoma percnurum</t>
  </si>
  <si>
    <t xml:space="preserve">Duskytail darter </t>
  </si>
  <si>
    <t>Etheostoma chienense</t>
  </si>
  <si>
    <t xml:space="preserve">Relict darter </t>
  </si>
  <si>
    <t>Etheostoma etowahae</t>
  </si>
  <si>
    <t xml:space="preserve">Etowah darter </t>
  </si>
  <si>
    <t>Etheostoma trisella</t>
  </si>
  <si>
    <t>Trispot darter</t>
  </si>
  <si>
    <t>Etheostoma phytophilum</t>
  </si>
  <si>
    <t xml:space="preserve">Rush darter </t>
  </si>
  <si>
    <t>Percina aurora</t>
  </si>
  <si>
    <t>Pearl darter</t>
  </si>
  <si>
    <t>Etheostoma susanae</t>
  </si>
  <si>
    <t xml:space="preserve">Cumberland darter </t>
  </si>
  <si>
    <t>Crystallaria cincotta</t>
  </si>
  <si>
    <t xml:space="preserve">Diamond darter </t>
  </si>
  <si>
    <t>Etheostoma moorei</t>
  </si>
  <si>
    <t xml:space="preserve">Yellowcheek darter </t>
  </si>
  <si>
    <t>Etheostoma osburni</t>
  </si>
  <si>
    <t>Candy darter</t>
  </si>
  <si>
    <t xml:space="preserve">Etheostoma spilotum </t>
  </si>
  <si>
    <t>Kentucky arrow darter</t>
  </si>
  <si>
    <t>Etheostoma chermocki</t>
  </si>
  <si>
    <t>Vermilion darter</t>
  </si>
  <si>
    <t>Etheostoma wapiti</t>
  </si>
  <si>
    <t>Boulder darter</t>
  </si>
  <si>
    <t>Notes</t>
  </si>
  <si>
    <t>Subset 1</t>
  </si>
  <si>
    <t>species range acres</t>
  </si>
  <si>
    <t>100% on Federal Land</t>
  </si>
  <si>
    <t>Cyprinodon diabolis</t>
  </si>
  <si>
    <t>100 % on Federal Land</t>
  </si>
  <si>
    <t>Devil's Hole pupfish</t>
  </si>
  <si>
    <t>no usage in Inyo and Mono counties from CalPUR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</si>
</sst>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2" fontId="3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" fontId="3" fillId="0" borderId="0" xfId="0" applyNumberFormat="1" applyFont="1" applyAlignment="1">
      <alignment horizontal="center"/>
    </xf>
    <xf numFmtId="0" fontId="5" fillId="0" borderId="0" xfId="0" applyFont="1"/>
    <xf numFmtId="11" fontId="0" fillId="0" borderId="0" xfId="0" applyNumberFormat="1" applyFont="1" applyAlignment="1">
      <alignment horizontal="center"/>
    </xf>
    <xf numFmtId="0" fontId="0" fillId="0" borderId="0" xfId="0" applyFont="1" applyBorder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Font="1" applyAlignment="1">
      <alignment horizontal="center"/>
    </xf>
    <xf numFmtId="1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4" fontId="0" fillId="0" borderId="0" xfId="0" applyNumberFormat="1" applyFont="1" applyAlignment="1">
      <alignment horizontal="center"/>
    </xf>
    <xf numFmtId="2" fontId="3" fillId="0" borderId="0" xfId="0" applyNumberFormat="1" applyFont="1" applyBorder="1" applyAlignment="1">
      <alignment horizontal="left"/>
    </xf>
    <xf numFmtId="2" fontId="0" fillId="0" borderId="0" xfId="0" applyNumberFormat="1" applyBorder="1" applyAlignment="1" applyProtection="1">
      <alignment horizontal="left" vertical="top"/>
      <protection locked="0"/>
    </xf>
    <xf numFmtId="2" fontId="4" fillId="0" borderId="0" xfId="0" applyNumberFormat="1" applyFont="1" applyBorder="1" applyAlignment="1" applyProtection="1">
      <alignment horizontal="left" vertical="top"/>
      <protection locked="0"/>
    </xf>
    <xf numFmtId="2" fontId="0" fillId="0" borderId="0" xfId="0" applyNumberFormat="1" applyFont="1" applyBorder="1" applyAlignment="1" applyProtection="1">
      <alignment horizontal="left" vertical="top"/>
      <protection locked="0"/>
    </xf>
    <xf numFmtId="2" fontId="0" fillId="0" borderId="0" xfId="0" applyNumberFormat="1" applyFont="1" applyAlignment="1">
      <alignment horizontal="left"/>
    </xf>
    <xf numFmtId="2" fontId="0" fillId="0" borderId="0" xfId="0" applyNumberFormat="1" applyBorder="1" applyAlignment="1">
      <alignment horizontal="left" vertical="top"/>
    </xf>
    <xf numFmtId="2" fontId="0" fillId="0" borderId="0" xfId="0" applyNumberFormat="1" applyAlignment="1">
      <alignment horizontal="left"/>
    </xf>
    <xf numFmtId="2" fontId="0" fillId="0" borderId="0" xfId="0" applyNumberFormat="1" applyBorder="1" applyAlignment="1">
      <alignment horizontal="left"/>
    </xf>
    <xf numFmtId="2" fontId="1" fillId="0" borderId="0" xfId="0" applyNumberFormat="1" applyFont="1" applyBorder="1" applyAlignment="1" applyProtection="1">
      <alignment horizontal="left" vertical="top"/>
      <protection locked="0"/>
    </xf>
    <xf numFmtId="0" fontId="1" fillId="0" borderId="0" xfId="0" applyFont="1" applyAlignment="1">
      <alignment horizontal="left"/>
    </xf>
    <xf numFmtId="2" fontId="2" fillId="0" borderId="0" xfId="0" applyNumberFormat="1" applyFont="1" applyBorder="1" applyAlignment="1" applyProtection="1">
      <alignment horizontal="left" vertical="top"/>
      <protection locked="0"/>
    </xf>
    <xf numFmtId="2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0" fillId="0" borderId="0" xfId="0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2" fillId="0" borderId="0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horizontal="left" vertical="top"/>
      <protection locked="0"/>
    </xf>
    <xf numFmtId="0" fontId="0" fillId="0" borderId="0" xfId="0" applyFont="1" applyBorder="1" applyAlignment="1" applyProtection="1">
      <alignment horizontal="left" vertical="top"/>
      <protection locked="0"/>
    </xf>
    <xf numFmtId="0" fontId="0" fillId="0" borderId="0" xfId="0" applyFont="1" applyAlignment="1">
      <alignment horizontal="left"/>
    </xf>
    <xf numFmtId="0" fontId="0" fillId="0" borderId="0" xfId="0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Fill="1" applyAlignment="1">
      <alignment horizontal="left"/>
    </xf>
    <xf numFmtId="0" fontId="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ill="1" applyBorder="1" applyAlignment="1">
      <alignment horizontal="left" vertical="top"/>
    </xf>
    <xf numFmtId="2" fontId="3" fillId="0" borderId="0" xfId="0" applyNumberFormat="1" applyFont="1" applyAlignment="1">
      <alignment horizontal="left"/>
    </xf>
    <xf numFmtId="2" fontId="0" fillId="0" borderId="0" xfId="0" applyNumberFormat="1" applyFill="1" applyBorder="1" applyAlignment="1" applyProtection="1">
      <alignment horizontal="left" vertical="top"/>
      <protection locked="0"/>
    </xf>
    <xf numFmtId="2" fontId="0" fillId="0" borderId="0" xfId="0" applyNumberFormat="1" applyFill="1" applyAlignment="1">
      <alignment horizontal="left"/>
    </xf>
    <xf numFmtId="2" fontId="1" fillId="0" borderId="0" xfId="0" applyNumberFormat="1" applyFont="1" applyAlignment="1">
      <alignment horizontal="left"/>
    </xf>
    <xf numFmtId="2" fontId="0" fillId="0" borderId="0" xfId="0" applyNumberFormat="1" applyFont="1" applyFill="1" applyAlignment="1">
      <alignment horizontal="left"/>
    </xf>
    <xf numFmtId="2" fontId="1" fillId="0" borderId="0" xfId="0" applyNumberFormat="1" applyFont="1" applyFill="1" applyAlignment="1">
      <alignment horizontal="left"/>
    </xf>
    <xf numFmtId="2" fontId="1" fillId="0" borderId="0" xfId="0" applyNumberFormat="1" applyFont="1" applyFill="1" applyBorder="1" applyAlignment="1" applyProtection="1">
      <alignment horizontal="left" vertical="top"/>
      <protection locked="0"/>
    </xf>
    <xf numFmtId="2" fontId="0" fillId="0" borderId="0" xfId="0" applyNumberFormat="1" applyFont="1" applyFill="1" applyBorder="1" applyAlignment="1" applyProtection="1">
      <alignment horizontal="left" vertical="top"/>
      <protection locked="0"/>
    </xf>
    <xf numFmtId="2" fontId="2" fillId="0" borderId="0" xfId="0" applyNumberFormat="1" applyFont="1" applyFill="1" applyBorder="1" applyAlignment="1" applyProtection="1">
      <alignment horizontal="left" vertical="top"/>
      <protection locked="0"/>
    </xf>
    <xf numFmtId="2" fontId="0" fillId="0" borderId="0" xfId="0" applyNumberFormat="1" applyFill="1" applyBorder="1" applyAlignment="1">
      <alignment horizontal="left" vertical="top"/>
    </xf>
    <xf numFmtId="2" fontId="1" fillId="0" borderId="0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zoomScale="80" zoomScaleNormal="80" workbookViewId="0">
      <pane ySplit="1" topLeftCell="A2" activePane="bottomLeft" state="frozen"/>
      <selection pane="bottomLeft" activeCell="C1" sqref="C1:C1048576"/>
    </sheetView>
  </sheetViews>
  <sheetFormatPr defaultRowHeight="14.5" x14ac:dyDescent="0.35"/>
  <cols>
    <col min="1" max="1" width="8.7265625" style="8"/>
    <col min="2" max="2" width="18.1796875" style="33" customWidth="1"/>
    <col min="3" max="3" width="26" style="33" customWidth="1"/>
    <col min="4" max="4" width="14.7265625" style="5" customWidth="1"/>
    <col min="5" max="5" width="18.54296875" style="5" customWidth="1"/>
    <col min="6" max="6" width="12.81640625" style="5" customWidth="1"/>
    <col min="7" max="9" width="8.7265625" style="5"/>
    <col min="10" max="10" width="17.7265625" style="5" customWidth="1"/>
    <col min="11" max="11" width="21" style="5" customWidth="1"/>
    <col min="12" max="12" width="11.81640625" style="5" customWidth="1"/>
    <col min="13" max="13" width="14.1796875" style="5" customWidth="1"/>
    <col min="14" max="14" width="13.6328125" style="5" customWidth="1"/>
    <col min="15" max="15" width="8.7265625" style="5"/>
    <col min="16" max="16" width="11.90625" style="5" customWidth="1"/>
    <col min="17" max="17" width="9" style="5" customWidth="1"/>
    <col min="18" max="18" width="18.36328125" style="5" customWidth="1"/>
    <col min="19" max="19" width="18.08984375" style="5" customWidth="1"/>
    <col min="20" max="20" width="14.54296875" style="5" customWidth="1"/>
    <col min="21" max="21" width="18.7265625" style="5" customWidth="1"/>
    <col min="22" max="22" width="32.08984375" style="5" customWidth="1"/>
    <col min="23" max="23" width="18.6328125" style="5" customWidth="1"/>
    <col min="24" max="16384" width="8.7265625" style="5"/>
  </cols>
  <sheetData>
    <row r="1" spans="1:23" s="4" customFormat="1" x14ac:dyDescent="0.35">
      <c r="A1" s="14" t="s">
        <v>0</v>
      </c>
      <c r="B1" s="26" t="s">
        <v>19</v>
      </c>
      <c r="C1" s="26" t="s">
        <v>20</v>
      </c>
      <c r="D1" s="4" t="s">
        <v>1</v>
      </c>
      <c r="E1" s="4" t="s">
        <v>208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23</v>
      </c>
      <c r="W1" s="4" t="s">
        <v>206</v>
      </c>
    </row>
    <row r="2" spans="1:23" x14ac:dyDescent="0.35">
      <c r="A2" s="8">
        <v>209</v>
      </c>
      <c r="B2" s="27" t="s">
        <v>50</v>
      </c>
      <c r="C2" s="34" t="s">
        <v>51</v>
      </c>
      <c r="D2" s="5" t="s">
        <v>18</v>
      </c>
      <c r="E2" s="5">
        <v>64588650.030645601</v>
      </c>
      <c r="F2" s="5">
        <v>5.5586027092888957E-2</v>
      </c>
      <c r="G2" s="5">
        <v>3.487097905904289E-4</v>
      </c>
      <c r="H2" s="5">
        <v>0</v>
      </c>
      <c r="I2" s="5">
        <v>0.26567297887699998</v>
      </c>
      <c r="J2" s="5">
        <v>7.3737120280451748E-2</v>
      </c>
      <c r="K2" s="5">
        <v>8.4742961134550033E-3</v>
      </c>
      <c r="L2" s="5">
        <v>6.319351063098054E-2</v>
      </c>
      <c r="M2" s="5">
        <v>6.7877660010771045E-4</v>
      </c>
      <c r="N2" s="5">
        <v>0.1061792917653606</v>
      </c>
      <c r="O2" s="5">
        <v>0.71811070883561401</v>
      </c>
      <c r="P2" s="5">
        <v>0.57809606995086105</v>
      </c>
      <c r="Q2" s="5">
        <v>1.2703614118139948E-3</v>
      </c>
      <c r="R2" s="5">
        <v>0.25357901776502006</v>
      </c>
      <c r="S2" s="5">
        <v>0</v>
      </c>
      <c r="T2" s="5">
        <v>0</v>
      </c>
      <c r="U2" s="5">
        <v>16.819200645448728</v>
      </c>
      <c r="V2" s="5">
        <v>2.1249268691141441</v>
      </c>
    </row>
    <row r="3" spans="1:23" x14ac:dyDescent="0.35">
      <c r="A3" s="8">
        <v>211</v>
      </c>
      <c r="B3" s="27" t="s">
        <v>53</v>
      </c>
      <c r="C3" s="34" t="s">
        <v>52</v>
      </c>
      <c r="D3" s="5" t="s">
        <v>18</v>
      </c>
      <c r="E3" s="5">
        <v>161631.812980138</v>
      </c>
      <c r="F3" s="5">
        <v>6.6475155977562179E-4</v>
      </c>
      <c r="G3" s="5">
        <v>8.5134044586527485E-2</v>
      </c>
      <c r="H3" s="5">
        <v>0</v>
      </c>
      <c r="I3" s="5">
        <v>1.7437119970438002</v>
      </c>
      <c r="J3" s="5">
        <v>9.3065218368524379E-3</v>
      </c>
      <c r="K3" s="5">
        <v>5.6205890502520325E-2</v>
      </c>
      <c r="L3" s="5">
        <v>0.11403927620278283</v>
      </c>
      <c r="M3" s="5">
        <v>1.1461233789229998E-4</v>
      </c>
      <c r="N3" s="5">
        <v>0.66869422419897584</v>
      </c>
      <c r="O3" s="5">
        <v>1.6918385645630352</v>
      </c>
      <c r="P3" s="5">
        <v>0.23190660449130757</v>
      </c>
      <c r="Q3" s="5">
        <v>0</v>
      </c>
      <c r="R3" s="5">
        <v>0.17065777112172537</v>
      </c>
      <c r="S3" s="5">
        <v>0</v>
      </c>
      <c r="T3" s="5">
        <v>0</v>
      </c>
      <c r="U3" s="5">
        <v>9.5647205117059588</v>
      </c>
      <c r="V3" s="5">
        <v>4.7722742584451936</v>
      </c>
    </row>
    <row r="4" spans="1:23" x14ac:dyDescent="0.35">
      <c r="A4" s="8">
        <v>215</v>
      </c>
      <c r="B4" s="27" t="s">
        <v>54</v>
      </c>
      <c r="C4" s="34" t="s">
        <v>44</v>
      </c>
      <c r="D4" s="5" t="s">
        <v>18</v>
      </c>
      <c r="E4" s="5">
        <v>83428052.178300306</v>
      </c>
      <c r="F4" s="5">
        <v>8.0832392929290134E-2</v>
      </c>
      <c r="G4" s="5">
        <v>3.0396719733803267E-2</v>
      </c>
      <c r="H4" s="5">
        <v>0</v>
      </c>
      <c r="I4" s="5">
        <v>0.34911609202920002</v>
      </c>
      <c r="J4" s="5">
        <v>0.12103118257414187</v>
      </c>
      <c r="K4" s="5">
        <v>8.278068311173576E-3</v>
      </c>
      <c r="L4" s="5">
        <v>0.11239259775552268</v>
      </c>
      <c r="M4" s="5">
        <v>1.9720936867648367E-3</v>
      </c>
      <c r="N4" s="5">
        <v>0.36589885287956408</v>
      </c>
      <c r="O4" s="5">
        <v>0.90369506744401307</v>
      </c>
      <c r="P4" s="5">
        <v>1.2278181485178565</v>
      </c>
      <c r="Q4" s="5">
        <v>2.7335837772231027E-3</v>
      </c>
      <c r="R4" s="5">
        <v>0.58996052844251134</v>
      </c>
      <c r="S4" s="5">
        <v>0</v>
      </c>
      <c r="T4" s="5">
        <v>0</v>
      </c>
      <c r="U4" s="5">
        <v>21.396538812097777</v>
      </c>
      <c r="V4" s="5">
        <v>3.7941253280810647</v>
      </c>
    </row>
    <row r="5" spans="1:23" x14ac:dyDescent="0.35">
      <c r="A5" s="8">
        <v>217</v>
      </c>
      <c r="B5" s="27" t="s">
        <v>212</v>
      </c>
      <c r="C5" s="35" t="s">
        <v>210</v>
      </c>
      <c r="D5" s="5" t="s">
        <v>18</v>
      </c>
      <c r="E5" s="25">
        <v>72078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v>0</v>
      </c>
      <c r="V5" s="5">
        <v>0</v>
      </c>
      <c r="W5" s="5" t="s">
        <v>211</v>
      </c>
    </row>
    <row r="6" spans="1:23" x14ac:dyDescent="0.35">
      <c r="A6" s="8">
        <v>220</v>
      </c>
      <c r="B6" s="27" t="s">
        <v>56</v>
      </c>
      <c r="C6" s="36" t="s">
        <v>55</v>
      </c>
      <c r="D6" s="5" t="s">
        <v>18</v>
      </c>
      <c r="E6" s="5">
        <v>3076065.0504843998</v>
      </c>
      <c r="F6" s="5">
        <v>1.9753158337930174E-4</v>
      </c>
      <c r="G6" s="5">
        <v>3.3724904479352205E-5</v>
      </c>
      <c r="H6" s="5">
        <v>0</v>
      </c>
      <c r="I6" s="5">
        <v>1.031994328738E-5</v>
      </c>
      <c r="J6" s="5">
        <v>2.408921748531827E-6</v>
      </c>
      <c r="K6" s="5">
        <v>5.4923415866434144E-4</v>
      </c>
      <c r="L6" s="5">
        <v>3.37249044794269E-5</v>
      </c>
      <c r="M6" s="5">
        <v>0</v>
      </c>
      <c r="N6" s="5">
        <v>3.4929365353678806E-5</v>
      </c>
      <c r="O6" s="5">
        <v>9.8765791689608815E-5</v>
      </c>
      <c r="P6" s="5">
        <v>0.14687677685116679</v>
      </c>
      <c r="Q6" s="5">
        <v>0</v>
      </c>
      <c r="R6" s="5">
        <v>0.22175088263899403</v>
      </c>
      <c r="S6" s="5">
        <v>0</v>
      </c>
      <c r="T6" s="5">
        <v>0</v>
      </c>
      <c r="U6" s="5">
        <v>3.1245353145196972</v>
      </c>
      <c r="V6" s="5">
        <v>0.36958829906324242</v>
      </c>
    </row>
    <row r="7" spans="1:23" x14ac:dyDescent="0.35">
      <c r="A7" s="8">
        <v>222</v>
      </c>
      <c r="B7" s="27" t="s">
        <v>58</v>
      </c>
      <c r="C7" s="36" t="s">
        <v>57</v>
      </c>
      <c r="D7" s="5" t="s">
        <v>18</v>
      </c>
      <c r="E7" s="5">
        <v>32159055.236734599</v>
      </c>
      <c r="F7" s="5">
        <v>0.25810484073295309</v>
      </c>
      <c r="G7" s="5">
        <v>0</v>
      </c>
      <c r="H7" s="5">
        <v>0</v>
      </c>
      <c r="I7" s="5">
        <v>0.55338163849560007</v>
      </c>
      <c r="J7" s="5">
        <v>0.17411476981465335</v>
      </c>
      <c r="K7" s="5">
        <v>1.6731976609357765E-2</v>
      </c>
      <c r="L7" s="5">
        <v>0.20885604087418019</v>
      </c>
      <c r="M7" s="5">
        <v>2.1224305875145292E-2</v>
      </c>
      <c r="N7" s="5">
        <v>0.4013431274642234</v>
      </c>
      <c r="O7" s="5">
        <v>1.4562092748149549</v>
      </c>
      <c r="P7" s="5">
        <v>1.2460809852784425</v>
      </c>
      <c r="Q7" s="5">
        <v>1.3260280405034866E-2</v>
      </c>
      <c r="R7" s="5">
        <v>0.96391943503328792</v>
      </c>
      <c r="S7" s="5">
        <v>0</v>
      </c>
      <c r="T7" s="5">
        <v>0</v>
      </c>
      <c r="U7" s="5">
        <v>22.403329805146861</v>
      </c>
      <c r="V7" s="5">
        <v>5.3132266753978339</v>
      </c>
    </row>
    <row r="8" spans="1:23" x14ac:dyDescent="0.35">
      <c r="A8" s="8">
        <v>223</v>
      </c>
      <c r="B8" s="27" t="s">
        <v>60</v>
      </c>
      <c r="C8" s="36" t="s">
        <v>59</v>
      </c>
      <c r="D8" s="5" t="s">
        <v>18</v>
      </c>
      <c r="E8" s="5">
        <v>1995542.94545473</v>
      </c>
      <c r="F8" s="5">
        <v>2.0980004501382833E-4</v>
      </c>
      <c r="G8" s="5">
        <v>1.1139825399002859E-4</v>
      </c>
      <c r="H8" s="5">
        <v>0</v>
      </c>
      <c r="I8" s="5">
        <v>1.5780829666289999E-3</v>
      </c>
      <c r="J8" s="5">
        <v>1.0675666007375531E-3</v>
      </c>
      <c r="K8" s="5">
        <v>2.5064607147744661E-4</v>
      </c>
      <c r="L8" s="5">
        <v>3.1191511117258981E-4</v>
      </c>
      <c r="M8" s="5">
        <v>0</v>
      </c>
      <c r="N8" s="5">
        <v>3.8543795880488798E-3</v>
      </c>
      <c r="O8" s="5">
        <v>4.9492387610183472E-2</v>
      </c>
      <c r="P8" s="5">
        <v>0.14255077571832764</v>
      </c>
      <c r="Q8" s="5">
        <v>0</v>
      </c>
      <c r="R8" s="5">
        <v>0.17883318704264756</v>
      </c>
      <c r="S8" s="5">
        <v>0</v>
      </c>
      <c r="T8" s="5">
        <v>0</v>
      </c>
      <c r="U8" s="5">
        <v>5.7620746876345965</v>
      </c>
      <c r="V8" s="5">
        <v>0.37826013900822797</v>
      </c>
    </row>
    <row r="9" spans="1:23" x14ac:dyDescent="0.35">
      <c r="A9" s="8">
        <v>225</v>
      </c>
      <c r="B9" s="27" t="s">
        <v>62</v>
      </c>
      <c r="C9" s="34" t="s">
        <v>61</v>
      </c>
      <c r="D9" s="5" t="s">
        <v>18</v>
      </c>
      <c r="E9" s="5">
        <v>690741.01081668295</v>
      </c>
      <c r="F9" s="5">
        <v>0</v>
      </c>
      <c r="G9" s="5">
        <v>5.3638048923854251E-6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0.10129545539274189</v>
      </c>
      <c r="Q9" s="5">
        <v>0</v>
      </c>
      <c r="R9" s="5">
        <v>5.3675595558064018E-2</v>
      </c>
      <c r="S9" s="5">
        <v>0</v>
      </c>
      <c r="T9" s="5">
        <v>0</v>
      </c>
      <c r="U9" s="5">
        <v>0.41596306940440031</v>
      </c>
      <c r="V9" s="5">
        <v>0.15497641475569829</v>
      </c>
      <c r="W9" s="5" t="s">
        <v>209</v>
      </c>
    </row>
    <row r="10" spans="1:23" x14ac:dyDescent="0.35">
      <c r="A10" s="8">
        <v>226</v>
      </c>
      <c r="B10" s="27" t="s">
        <v>64</v>
      </c>
      <c r="C10" s="34" t="s">
        <v>63</v>
      </c>
      <c r="D10" s="5" t="s">
        <v>18</v>
      </c>
      <c r="E10" s="5">
        <v>3093151.84818953</v>
      </c>
      <c r="F10" s="5">
        <v>1.2576977175164189E-4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1.3906543333680294E-3</v>
      </c>
      <c r="M10" s="5">
        <v>0</v>
      </c>
      <c r="N10" s="5">
        <v>2.227921671026989E-4</v>
      </c>
      <c r="O10" s="5">
        <v>2.1128123846907917E-2</v>
      </c>
      <c r="P10" s="5">
        <v>8.0360895112497714E-3</v>
      </c>
      <c r="Q10" s="5">
        <v>0</v>
      </c>
      <c r="R10" s="5">
        <v>2.8053845944731093E-2</v>
      </c>
      <c r="S10" s="5">
        <v>0</v>
      </c>
      <c r="T10" s="5">
        <v>0</v>
      </c>
      <c r="U10" s="5">
        <v>0.69135284189633361</v>
      </c>
      <c r="V10" s="5">
        <v>5.8957275575111157E-2</v>
      </c>
    </row>
    <row r="11" spans="1:23" x14ac:dyDescent="0.35">
      <c r="A11" s="8">
        <v>227</v>
      </c>
      <c r="B11" s="27" t="s">
        <v>66</v>
      </c>
      <c r="C11" s="36" t="s">
        <v>65</v>
      </c>
      <c r="D11" s="5" t="s">
        <v>18</v>
      </c>
      <c r="E11" s="5">
        <v>134242.02874294901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5.5198806771336873E-5</v>
      </c>
      <c r="P11" s="5">
        <v>0</v>
      </c>
      <c r="Q11" s="5">
        <v>0</v>
      </c>
      <c r="R11" s="5">
        <v>6.9826490565775331E-3</v>
      </c>
      <c r="S11" s="5">
        <v>0</v>
      </c>
      <c r="T11" s="5">
        <v>0</v>
      </c>
      <c r="U11" s="5">
        <v>0.45621813796516253</v>
      </c>
      <c r="V11" s="5">
        <v>7.0378478633488697E-3</v>
      </c>
    </row>
    <row r="12" spans="1:23" x14ac:dyDescent="0.35">
      <c r="A12" s="8">
        <v>229</v>
      </c>
      <c r="B12" s="27" t="s">
        <v>151</v>
      </c>
      <c r="C12" s="36" t="s">
        <v>150</v>
      </c>
      <c r="D12" s="5" t="s">
        <v>18</v>
      </c>
      <c r="E12" s="5">
        <v>507954.20762817399</v>
      </c>
      <c r="F12" s="5">
        <v>2.5652873436844546E-2</v>
      </c>
      <c r="G12" s="5">
        <v>1.0671070184268877E-2</v>
      </c>
      <c r="H12" s="5">
        <v>0</v>
      </c>
      <c r="I12" s="5">
        <v>1.5842505046778199E-3</v>
      </c>
      <c r="J12" s="5">
        <v>7.2210249367234624E-4</v>
      </c>
      <c r="K12" s="5">
        <v>7.2210249367234624E-4</v>
      </c>
      <c r="L12" s="5">
        <v>2.0423100831164069E-3</v>
      </c>
      <c r="M12" s="5">
        <v>1.3785593061043579E-3</v>
      </c>
      <c r="N12" s="5">
        <v>1.4529577448462038E-2</v>
      </c>
      <c r="O12" s="5">
        <v>1.4587929165107669E-5</v>
      </c>
      <c r="P12" s="5">
        <v>17.540270739383754</v>
      </c>
      <c r="Q12" s="5">
        <v>4.4201425370315236E-3</v>
      </c>
      <c r="R12" s="5">
        <v>15.620025153539343</v>
      </c>
      <c r="S12" s="5">
        <v>0</v>
      </c>
      <c r="T12" s="5">
        <v>3.6469822912852504E-5</v>
      </c>
      <c r="U12" s="5">
        <v>6.5854434509308808</v>
      </c>
      <c r="V12" s="5">
        <v>33.222069939163028</v>
      </c>
    </row>
    <row r="13" spans="1:23" x14ac:dyDescent="0.35">
      <c r="A13" s="8">
        <v>232</v>
      </c>
      <c r="B13" s="27" t="s">
        <v>153</v>
      </c>
      <c r="C13" s="34" t="s">
        <v>152</v>
      </c>
      <c r="D13" s="5" t="s">
        <v>18</v>
      </c>
      <c r="E13" s="5">
        <v>1410496.5565380801</v>
      </c>
      <c r="F13" s="5">
        <v>3.9558621894583978E-3</v>
      </c>
      <c r="G13" s="5">
        <v>1.2529523667832172E-2</v>
      </c>
      <c r="H13" s="5">
        <v>6.0940240899911343E-4</v>
      </c>
      <c r="I13" s="5">
        <v>4.1775013766880004E-2</v>
      </c>
      <c r="J13" s="5">
        <v>0.27655311736739863</v>
      </c>
      <c r="K13" s="5">
        <v>0.34401554008442342</v>
      </c>
      <c r="L13" s="5">
        <v>4.186489480457236E-2</v>
      </c>
      <c r="M13" s="5">
        <v>2.442863105044857E-4</v>
      </c>
      <c r="N13" s="5">
        <v>0.24732544234592665</v>
      </c>
      <c r="O13" s="5">
        <v>2.4759599600199151E-2</v>
      </c>
      <c r="P13" s="5">
        <v>2.8163059519764602</v>
      </c>
      <c r="Q13" s="5">
        <v>1.0606753998053315E-2</v>
      </c>
      <c r="R13" s="5">
        <v>2.9475139680613429</v>
      </c>
      <c r="S13" s="5">
        <v>0</v>
      </c>
      <c r="T13" s="5">
        <v>0</v>
      </c>
      <c r="U13" s="5">
        <v>31.003494655039088</v>
      </c>
      <c r="V13" s="5">
        <v>6.768059356582051</v>
      </c>
    </row>
    <row r="14" spans="1:23" x14ac:dyDescent="0.35">
      <c r="A14" s="8">
        <v>233</v>
      </c>
      <c r="B14" s="27" t="s">
        <v>68</v>
      </c>
      <c r="C14" s="36" t="s">
        <v>67</v>
      </c>
      <c r="D14" s="5" t="s">
        <v>18</v>
      </c>
      <c r="E14" s="5">
        <v>62932803.7565322</v>
      </c>
      <c r="F14" s="5">
        <v>3.6435754697660347E-2</v>
      </c>
      <c r="G14" s="5">
        <v>3.8743842116219256E-4</v>
      </c>
      <c r="H14" s="5">
        <v>5.2985044681009061E-6</v>
      </c>
      <c r="I14" s="5">
        <v>0.74678132575080003</v>
      </c>
      <c r="J14" s="5">
        <v>1.205409766493909E-2</v>
      </c>
      <c r="K14" s="5">
        <v>5.9598166980016206E-3</v>
      </c>
      <c r="L14" s="5">
        <v>5.0786224199051648E-2</v>
      </c>
      <c r="M14" s="5">
        <v>2.3631329927777459E-4</v>
      </c>
      <c r="N14" s="5">
        <v>0.21245890231170145</v>
      </c>
      <c r="O14" s="5">
        <v>0.6326486159092144</v>
      </c>
      <c r="P14" s="5">
        <v>0.60178206038560289</v>
      </c>
      <c r="Q14" s="5">
        <v>3.6948237824213463E-4</v>
      </c>
      <c r="R14" s="5">
        <v>0.27593904802595848</v>
      </c>
      <c r="S14" s="5">
        <v>0</v>
      </c>
      <c r="T14" s="5">
        <v>5.110113198124879E-5</v>
      </c>
      <c r="U14" s="5">
        <v>13.593299083572525</v>
      </c>
      <c r="V14" s="5">
        <v>2.5758954793780613</v>
      </c>
    </row>
    <row r="15" spans="1:23" x14ac:dyDescent="0.35">
      <c r="A15" s="8">
        <v>234</v>
      </c>
      <c r="B15" s="27" t="s">
        <v>70</v>
      </c>
      <c r="C15" s="34" t="s">
        <v>69</v>
      </c>
      <c r="D15" s="5" t="s">
        <v>18</v>
      </c>
      <c r="E15" s="5">
        <v>2922017.9077693801</v>
      </c>
      <c r="F15" s="5">
        <v>3.3296613177016669E-3</v>
      </c>
      <c r="G15" s="5">
        <v>5.3761477483031748E-4</v>
      </c>
      <c r="H15" s="5">
        <v>0</v>
      </c>
      <c r="I15" s="5">
        <v>8.3131556918260002E-3</v>
      </c>
      <c r="J15" s="5">
        <v>3.1065004677731828E-4</v>
      </c>
      <c r="K15" s="5">
        <v>4.6660904985341143E-4</v>
      </c>
      <c r="L15" s="5">
        <v>6.8621961353429704E-3</v>
      </c>
      <c r="M15" s="5">
        <v>0</v>
      </c>
      <c r="N15" s="5">
        <v>1.9510090896995094E-2</v>
      </c>
      <c r="O15" s="5">
        <v>0.14295988356751826</v>
      </c>
      <c r="P15" s="5">
        <v>0.65227000127933676</v>
      </c>
      <c r="Q15" s="5">
        <v>2.2062493118101852E-4</v>
      </c>
      <c r="R15" s="5">
        <v>0.36330459572642382</v>
      </c>
      <c r="S15" s="5">
        <v>0</v>
      </c>
      <c r="T15" s="5">
        <v>0</v>
      </c>
      <c r="U15" s="5">
        <v>10.956241690191558</v>
      </c>
      <c r="V15" s="5">
        <v>1.1980850834177867</v>
      </c>
    </row>
    <row r="16" spans="1:23" x14ac:dyDescent="0.35">
      <c r="A16" s="8">
        <v>235</v>
      </c>
      <c r="B16" s="28" t="s">
        <v>155</v>
      </c>
      <c r="C16" s="36" t="s">
        <v>154</v>
      </c>
      <c r="D16" s="5" t="s">
        <v>18</v>
      </c>
      <c r="E16" s="5">
        <v>7316289.8161122398</v>
      </c>
      <c r="F16" s="5">
        <v>1.317782265646364</v>
      </c>
      <c r="G16" s="5">
        <v>0.38787828275354846</v>
      </c>
      <c r="H16" s="5">
        <v>1.519212644573631E-6</v>
      </c>
      <c r="I16" s="5">
        <v>7.8165716771300006E-2</v>
      </c>
      <c r="J16" s="5">
        <v>1.0153910912104828E-2</v>
      </c>
      <c r="K16" s="5">
        <v>6.178131421259481E-4</v>
      </c>
      <c r="L16" s="5">
        <v>2.1326200700304956E-2</v>
      </c>
      <c r="M16" s="5">
        <v>7.8568613935301509E-3</v>
      </c>
      <c r="N16" s="5">
        <v>5.4559483704538496E-2</v>
      </c>
      <c r="O16" s="5">
        <v>3.2313652950080982E-3</v>
      </c>
      <c r="P16" s="5">
        <v>4.4118006095007702</v>
      </c>
      <c r="Q16" s="5">
        <v>2.3043417392921432E-2</v>
      </c>
      <c r="R16" s="5">
        <v>6.4248475035096879</v>
      </c>
      <c r="S16" s="5">
        <v>0</v>
      </c>
      <c r="T16" s="5">
        <v>3.0890657106354129E-5</v>
      </c>
      <c r="U16" s="5">
        <v>28.174278564827326</v>
      </c>
      <c r="V16" s="5">
        <v>12.741295840591954</v>
      </c>
    </row>
    <row r="17" spans="1:22" x14ac:dyDescent="0.35">
      <c r="A17" s="8">
        <v>237</v>
      </c>
      <c r="B17" s="27" t="s">
        <v>72</v>
      </c>
      <c r="C17" s="34" t="s">
        <v>71</v>
      </c>
      <c r="D17" s="5" t="s">
        <v>18</v>
      </c>
      <c r="E17" s="5">
        <v>8989344.4110919107</v>
      </c>
      <c r="F17" s="5">
        <v>0.96586502507060323</v>
      </c>
      <c r="G17" s="5">
        <v>0.23261101081192129</v>
      </c>
      <c r="H17" s="5">
        <v>0</v>
      </c>
      <c r="I17" s="5">
        <v>2.5921569960300001E-2</v>
      </c>
      <c r="J17" s="5">
        <v>5.2100467907600931E-3</v>
      </c>
      <c r="K17" s="5">
        <v>8.8695678298481939E-4</v>
      </c>
      <c r="L17" s="5">
        <v>1.1175985189303451E-2</v>
      </c>
      <c r="M17" s="5">
        <v>2.8900283282004614E-3</v>
      </c>
      <c r="N17" s="5">
        <v>2.2779786893844491E-2</v>
      </c>
      <c r="O17" s="5">
        <v>8.5114054486022522E-3</v>
      </c>
      <c r="P17" s="5">
        <v>2.1791464798958837</v>
      </c>
      <c r="Q17" s="5">
        <v>1.0477795230937278E-2</v>
      </c>
      <c r="R17" s="5">
        <v>4.2883849385541186</v>
      </c>
      <c r="S17" s="5">
        <v>0</v>
      </c>
      <c r="T17" s="5">
        <v>3.598109997890459E-3</v>
      </c>
      <c r="U17" s="5">
        <v>6.1542963657907803</v>
      </c>
      <c r="V17" s="5">
        <v>7.7574591389553493</v>
      </c>
    </row>
    <row r="18" spans="1:22" x14ac:dyDescent="0.35">
      <c r="A18" s="8">
        <v>238</v>
      </c>
      <c r="B18" s="27" t="s">
        <v>157</v>
      </c>
      <c r="C18" s="34" t="s">
        <v>156</v>
      </c>
      <c r="D18" s="5" t="s">
        <v>18</v>
      </c>
      <c r="E18" s="5">
        <v>2306425.3641477502</v>
      </c>
      <c r="F18" s="5">
        <v>2.9554214525880498E-2</v>
      </c>
      <c r="G18" s="5">
        <v>1.638509556283797E-4</v>
      </c>
      <c r="H18" s="5">
        <v>1.0923397041852225E-4</v>
      </c>
      <c r="I18" s="5">
        <v>6.9582725160160005E-3</v>
      </c>
      <c r="J18" s="5">
        <v>5.4616985209332133E-5</v>
      </c>
      <c r="K18" s="5">
        <v>8.4816965266188717E-4</v>
      </c>
      <c r="L18" s="5">
        <v>9.2366960280452896E-4</v>
      </c>
      <c r="M18" s="5">
        <v>4.8191457537620929E-6</v>
      </c>
      <c r="N18" s="5">
        <v>6.6054424464963832E-2</v>
      </c>
      <c r="O18" s="5">
        <v>5.5259537976490465E-4</v>
      </c>
      <c r="P18" s="5">
        <v>0.54380365152775556</v>
      </c>
      <c r="Q18" s="5">
        <v>1.233701312960029E-3</v>
      </c>
      <c r="R18" s="5">
        <v>3.6860039488608303</v>
      </c>
      <c r="S18" s="5">
        <v>0</v>
      </c>
      <c r="T18" s="5">
        <v>0</v>
      </c>
      <c r="U18" s="5">
        <v>6.4182828892307242</v>
      </c>
      <c r="V18" s="5">
        <v>4.3362651689006473</v>
      </c>
    </row>
    <row r="19" spans="1:22" x14ac:dyDescent="0.35">
      <c r="A19" s="8">
        <v>239</v>
      </c>
      <c r="B19" s="27" t="s">
        <v>159</v>
      </c>
      <c r="C19" s="34" t="s">
        <v>158</v>
      </c>
      <c r="D19" s="5" t="s">
        <v>18</v>
      </c>
      <c r="E19" s="5">
        <v>2101265.36120923</v>
      </c>
      <c r="F19" s="5">
        <v>4.4109939639724178</v>
      </c>
      <c r="G19" s="5">
        <v>2.2591404054123414</v>
      </c>
      <c r="H19" s="5">
        <v>0</v>
      </c>
      <c r="I19" s="5">
        <v>7.0405070672940009E-2</v>
      </c>
      <c r="J19" s="5">
        <v>6.8465959919097111E-3</v>
      </c>
      <c r="K19" s="5">
        <v>5.130979741563951E-4</v>
      </c>
      <c r="L19" s="5">
        <v>5.4023398041774966E-2</v>
      </c>
      <c r="M19" s="5">
        <v>2.784129557362651E-3</v>
      </c>
      <c r="N19" s="5">
        <v>7.8801974780018269E-2</v>
      </c>
      <c r="O19" s="5">
        <v>3.0204014767301951E-3</v>
      </c>
      <c r="P19" s="5">
        <v>2.3908531843438698</v>
      </c>
      <c r="Q19" s="5">
        <v>3.6139024324082607E-2</v>
      </c>
      <c r="R19" s="5">
        <v>5.3930141162563503</v>
      </c>
      <c r="S19" s="5">
        <v>0</v>
      </c>
      <c r="T19" s="5">
        <v>5.1133475087717965E-5</v>
      </c>
      <c r="U19" s="5">
        <v>27.3371089299341</v>
      </c>
      <c r="V19" s="5">
        <v>14.706586496279042</v>
      </c>
    </row>
    <row r="20" spans="1:22" x14ac:dyDescent="0.35">
      <c r="A20" s="8">
        <v>240</v>
      </c>
      <c r="B20" s="27" t="s">
        <v>161</v>
      </c>
      <c r="C20" s="34" t="s">
        <v>160</v>
      </c>
      <c r="D20" s="5" t="s">
        <v>18</v>
      </c>
      <c r="E20" s="5">
        <v>5843862.1997384904</v>
      </c>
      <c r="F20" s="5">
        <v>1.2135410097998016</v>
      </c>
      <c r="G20" s="5">
        <v>0.84835595887641724</v>
      </c>
      <c r="H20" s="5">
        <v>0</v>
      </c>
      <c r="I20" s="5">
        <v>0.24178015250840001</v>
      </c>
      <c r="J20" s="5">
        <v>8.4214023736283797E-3</v>
      </c>
      <c r="K20" s="5">
        <v>6.8966359271501196E-3</v>
      </c>
      <c r="L20" s="5">
        <v>0.10575982952302351</v>
      </c>
      <c r="M20" s="5">
        <v>0.26973023338405627</v>
      </c>
      <c r="N20" s="5">
        <v>0.66709895130273744</v>
      </c>
      <c r="O20" s="5">
        <v>6.7414330888497132E-2</v>
      </c>
      <c r="P20" s="5">
        <v>3.1007846995118404</v>
      </c>
      <c r="Q20" s="5">
        <v>1.6193590260240264E-2</v>
      </c>
      <c r="R20" s="5">
        <v>5.1135417107088426</v>
      </c>
      <c r="S20" s="5">
        <v>0</v>
      </c>
      <c r="T20" s="5">
        <v>1.3066709547578435E-3</v>
      </c>
      <c r="U20" s="5">
        <v>2.0747690406754762</v>
      </c>
      <c r="V20" s="5">
        <v>11.660825176019394</v>
      </c>
    </row>
    <row r="21" spans="1:22" x14ac:dyDescent="0.35">
      <c r="A21" s="8">
        <v>241</v>
      </c>
      <c r="B21" s="28" t="s">
        <v>74</v>
      </c>
      <c r="C21" s="36" t="s">
        <v>73</v>
      </c>
      <c r="D21" s="5" t="s">
        <v>18</v>
      </c>
      <c r="E21" s="5">
        <v>137722.85087962399</v>
      </c>
      <c r="F21" s="5">
        <v>0.40637940358153785</v>
      </c>
      <c r="G21" s="5">
        <v>0.29083594148815439</v>
      </c>
      <c r="H21" s="5">
        <v>0</v>
      </c>
      <c r="I21" s="5">
        <v>2.3094670735273998E-3</v>
      </c>
      <c r="J21" s="5">
        <v>1.7217186435333695E-3</v>
      </c>
      <c r="K21" s="5">
        <v>2.6901853805185277E-5</v>
      </c>
      <c r="L21" s="5">
        <v>9.2811395628007391E-3</v>
      </c>
      <c r="M21" s="5">
        <v>3.7662595327259379E-4</v>
      </c>
      <c r="N21" s="5">
        <v>4.1321247444799765E-2</v>
      </c>
      <c r="O21" s="5">
        <v>8.070556141555583E-5</v>
      </c>
      <c r="P21" s="5">
        <v>10.313525104429477</v>
      </c>
      <c r="Q21" s="5">
        <v>0.25180135161633627</v>
      </c>
      <c r="R21" s="5">
        <v>15.393751882572367</v>
      </c>
      <c r="S21" s="5">
        <v>0</v>
      </c>
      <c r="T21" s="5">
        <v>0</v>
      </c>
      <c r="U21" s="5">
        <v>58.762526322338729</v>
      </c>
      <c r="V21" s="5">
        <v>26.711411489781028</v>
      </c>
    </row>
    <row r="22" spans="1:22" x14ac:dyDescent="0.35">
      <c r="A22" s="8">
        <v>242</v>
      </c>
      <c r="B22" s="27" t="s">
        <v>76</v>
      </c>
      <c r="C22" s="34" t="s">
        <v>75</v>
      </c>
      <c r="D22" s="5" t="s">
        <v>18</v>
      </c>
      <c r="E22" s="5">
        <v>2443806.4389441698</v>
      </c>
      <c r="F22" s="5">
        <v>1.0712634062503661</v>
      </c>
      <c r="G22" s="5">
        <v>0.38615404025504663</v>
      </c>
      <c r="H22" s="5">
        <v>0</v>
      </c>
      <c r="I22" s="5">
        <v>0.13225870630028</v>
      </c>
      <c r="J22" s="5">
        <v>7.2799010251023741E-2</v>
      </c>
      <c r="K22" s="5">
        <v>3.9994124920153269E-3</v>
      </c>
      <c r="L22" s="5">
        <v>0.26969654572334062</v>
      </c>
      <c r="M22" s="5">
        <v>0.32641300566526499</v>
      </c>
      <c r="N22" s="5">
        <v>1.0493197002582177</v>
      </c>
      <c r="O22" s="5">
        <v>2.8017112529404625E-3</v>
      </c>
      <c r="P22" s="5">
        <v>4.504919734868202</v>
      </c>
      <c r="Q22" s="5">
        <v>6.987904495163659E-2</v>
      </c>
      <c r="R22" s="5">
        <v>6.7786933780866514</v>
      </c>
      <c r="S22" s="5">
        <v>0</v>
      </c>
      <c r="T22" s="5">
        <v>0</v>
      </c>
      <c r="U22" s="5">
        <v>3.1776408664197704</v>
      </c>
      <c r="V22" s="5">
        <v>14.668197696354985</v>
      </c>
    </row>
    <row r="23" spans="1:22" x14ac:dyDescent="0.35">
      <c r="A23" s="8">
        <v>243</v>
      </c>
      <c r="B23" s="27" t="s">
        <v>163</v>
      </c>
      <c r="C23" s="34" t="s">
        <v>162</v>
      </c>
      <c r="D23" s="5" t="s">
        <v>18</v>
      </c>
      <c r="E23" s="5">
        <v>310247.82824081002</v>
      </c>
      <c r="F23" s="5">
        <v>3.3782313017459797</v>
      </c>
      <c r="G23" s="5">
        <v>0.22873832954618056</v>
      </c>
      <c r="H23" s="5">
        <v>0</v>
      </c>
      <c r="I23" s="5">
        <v>7.5378386529520005E-3</v>
      </c>
      <c r="J23" s="5">
        <v>1.105835298946296E-2</v>
      </c>
      <c r="K23" s="5">
        <v>2.9855164658318102E-4</v>
      </c>
      <c r="L23" s="5">
        <v>1.2443632629590695E-2</v>
      </c>
      <c r="M23" s="5">
        <v>9.7100937534611437E-2</v>
      </c>
      <c r="N23" s="5">
        <v>1.7520204828076771</v>
      </c>
      <c r="O23" s="5">
        <v>0</v>
      </c>
      <c r="P23" s="5">
        <v>0.43304319233608768</v>
      </c>
      <c r="Q23" s="5">
        <v>4.299143710796767E-3</v>
      </c>
      <c r="R23" s="5">
        <v>2.6474604653737481</v>
      </c>
      <c r="S23" s="5">
        <v>0</v>
      </c>
      <c r="T23" s="5">
        <v>0</v>
      </c>
      <c r="U23" s="5">
        <v>100.223644452991</v>
      </c>
      <c r="V23" s="5">
        <v>8.5722322289736699</v>
      </c>
    </row>
    <row r="24" spans="1:22" x14ac:dyDescent="0.35">
      <c r="A24" s="8">
        <v>244</v>
      </c>
      <c r="B24" s="27" t="s">
        <v>165</v>
      </c>
      <c r="C24" s="34" t="s">
        <v>164</v>
      </c>
      <c r="D24" s="5" t="s">
        <v>18</v>
      </c>
      <c r="E24" s="5">
        <v>2114695.5342489099</v>
      </c>
      <c r="F24" s="5">
        <v>0.82527748403266699</v>
      </c>
      <c r="G24" s="5">
        <v>0.40313050091287045</v>
      </c>
      <c r="H24" s="5">
        <v>4.4746725222429397E-3</v>
      </c>
      <c r="I24" s="5">
        <v>4.5952357211500004E-2</v>
      </c>
      <c r="J24" s="5">
        <v>2.3179294232263032E-3</v>
      </c>
      <c r="K24" s="5">
        <v>1.3334664278288676E-2</v>
      </c>
      <c r="L24" s="5">
        <v>2.2522284758561474E-2</v>
      </c>
      <c r="M24" s="5">
        <v>8.8493044019544595E-2</v>
      </c>
      <c r="N24" s="5">
        <v>0.19833801992160216</v>
      </c>
      <c r="O24" s="5">
        <v>2.8733214316648741E-4</v>
      </c>
      <c r="P24" s="5">
        <v>3.0343518256286233</v>
      </c>
      <c r="Q24" s="5">
        <v>3.9735932969560258E-3</v>
      </c>
      <c r="R24" s="5">
        <v>4.9931020536948596</v>
      </c>
      <c r="S24" s="5">
        <v>0</v>
      </c>
      <c r="T24" s="5">
        <v>0</v>
      </c>
      <c r="U24" s="5">
        <v>38.306280354804571</v>
      </c>
      <c r="V24" s="5">
        <v>9.6355557618441097</v>
      </c>
    </row>
    <row r="25" spans="1:22" x14ac:dyDescent="0.35">
      <c r="A25" s="8">
        <v>246</v>
      </c>
      <c r="B25" s="27" t="s">
        <v>78</v>
      </c>
      <c r="C25" s="34" t="s">
        <v>77</v>
      </c>
      <c r="D25" s="5" t="s">
        <v>18</v>
      </c>
      <c r="E25" s="5">
        <v>4900120.91184677</v>
      </c>
      <c r="F25" s="5">
        <v>0.23624765405311451</v>
      </c>
      <c r="G25" s="5">
        <v>3.78051895723394E-6</v>
      </c>
      <c r="H25" s="5">
        <v>0</v>
      </c>
      <c r="I25" s="5">
        <v>1.3755978973843999E-2</v>
      </c>
      <c r="J25" s="5">
        <v>1.0677697742822855E-2</v>
      </c>
      <c r="K25" s="5">
        <v>7.3190847012200521E-4</v>
      </c>
      <c r="L25" s="5">
        <v>7.0869608372382837E-3</v>
      </c>
      <c r="M25" s="5">
        <v>4.076155539695204E-3</v>
      </c>
      <c r="N25" s="5">
        <v>1.1277288049437039E-2</v>
      </c>
      <c r="O25" s="5">
        <v>9.7885196840817642E-3</v>
      </c>
      <c r="P25" s="5">
        <v>3.5682390372735497</v>
      </c>
      <c r="Q25" s="5">
        <v>1.1954000942770968E-2</v>
      </c>
      <c r="R25" s="5">
        <v>5.4026715924494599</v>
      </c>
      <c r="S25" s="5">
        <v>0</v>
      </c>
      <c r="T25" s="5">
        <v>1.0487159587385662E-3</v>
      </c>
      <c r="U25" s="5">
        <v>3.4296232852916013</v>
      </c>
      <c r="V25" s="5">
        <v>9.2775592904938318</v>
      </c>
    </row>
    <row r="26" spans="1:22" x14ac:dyDescent="0.35">
      <c r="A26" s="8">
        <v>247</v>
      </c>
      <c r="B26" s="27" t="s">
        <v>80</v>
      </c>
      <c r="C26" s="34" t="s">
        <v>79</v>
      </c>
      <c r="D26" s="5" t="s">
        <v>18</v>
      </c>
      <c r="E26" s="5">
        <v>4615166.0715068998</v>
      </c>
      <c r="F26" s="5">
        <v>0.1682683814552815</v>
      </c>
      <c r="G26" s="5">
        <v>4.8167280777300908E-6</v>
      </c>
      <c r="H26" s="5">
        <v>0</v>
      </c>
      <c r="I26" s="5">
        <v>1.9378808312299999E-2</v>
      </c>
      <c r="J26" s="5">
        <v>1.0685108452422882E-3</v>
      </c>
      <c r="K26" s="5">
        <v>3.9898564243822228E-4</v>
      </c>
      <c r="L26" s="5">
        <v>6.7570667050342349E-3</v>
      </c>
      <c r="M26" s="5">
        <v>1.9716473598156122E-3</v>
      </c>
      <c r="N26" s="5">
        <v>1.2838185903159795E-2</v>
      </c>
      <c r="O26" s="5">
        <v>5.9574898441363267E-3</v>
      </c>
      <c r="P26" s="5">
        <v>4.4256707697039559</v>
      </c>
      <c r="Q26" s="5">
        <v>2.0307325575698098E-2</v>
      </c>
      <c r="R26" s="5">
        <v>6.0301116533624297</v>
      </c>
      <c r="S26" s="5">
        <v>0</v>
      </c>
      <c r="T26" s="5">
        <v>4.7765886770850986E-4</v>
      </c>
      <c r="U26" s="5">
        <v>6.9124768308879565</v>
      </c>
      <c r="V26" s="5">
        <v>10.693211300305279</v>
      </c>
    </row>
    <row r="27" spans="1:22" x14ac:dyDescent="0.35">
      <c r="A27" s="8">
        <v>248</v>
      </c>
      <c r="B27" s="27" t="s">
        <v>81</v>
      </c>
      <c r="C27" s="34" t="s">
        <v>40</v>
      </c>
      <c r="D27" s="5" t="s">
        <v>18</v>
      </c>
      <c r="E27" s="5">
        <v>803926.77115017094</v>
      </c>
      <c r="F27" s="5">
        <v>9.21725740747526E-6</v>
      </c>
      <c r="G27" s="5">
        <v>1.3825886111212889E-5</v>
      </c>
      <c r="H27" s="5">
        <v>2.3043143518688142E-4</v>
      </c>
      <c r="I27" s="5">
        <v>6.6250154595304004E-3</v>
      </c>
      <c r="J27" s="5">
        <v>1.1567658046373738E-3</v>
      </c>
      <c r="K27" s="5">
        <v>1.5346733583441088E-2</v>
      </c>
      <c r="L27" s="5">
        <v>1.5715423879749848E-3</v>
      </c>
      <c r="M27" s="5">
        <v>0</v>
      </c>
      <c r="N27" s="5">
        <v>1.5300647296409384E-3</v>
      </c>
      <c r="O27" s="5">
        <v>1.3779799824176415E-3</v>
      </c>
      <c r="P27" s="5">
        <v>5.7925854177258616E-2</v>
      </c>
      <c r="Q27" s="5">
        <v>0</v>
      </c>
      <c r="R27" s="5">
        <v>0.14676178107054</v>
      </c>
      <c r="S27" s="5">
        <v>0</v>
      </c>
      <c r="T27" s="5">
        <v>0</v>
      </c>
      <c r="U27" s="5">
        <v>1.1060708888970311E-3</v>
      </c>
      <c r="V27" s="5">
        <v>0.23254921177414661</v>
      </c>
    </row>
    <row r="28" spans="1:22" x14ac:dyDescent="0.35">
      <c r="A28" s="8">
        <v>249</v>
      </c>
      <c r="B28" s="27" t="s">
        <v>83</v>
      </c>
      <c r="C28" s="34" t="s">
        <v>82</v>
      </c>
      <c r="D28" s="5" t="s">
        <v>18</v>
      </c>
      <c r="E28" s="5">
        <v>25593453.043628801</v>
      </c>
      <c r="F28" s="5">
        <v>4.6145851629580632E-2</v>
      </c>
      <c r="G28" s="5">
        <v>4.732437192218536E-2</v>
      </c>
      <c r="H28" s="5">
        <v>0</v>
      </c>
      <c r="I28" s="5">
        <v>0.30378909196019999</v>
      </c>
      <c r="J28" s="5">
        <v>0.12935161364743869</v>
      </c>
      <c r="K28" s="5">
        <v>2.5423813947939154E-2</v>
      </c>
      <c r="L28" s="5">
        <v>0.12625946361057774</v>
      </c>
      <c r="M28" s="5">
        <v>1.0712504809431304E-5</v>
      </c>
      <c r="N28" s="5">
        <v>0.21266073686031661</v>
      </c>
      <c r="O28" s="5">
        <v>1.2047866305917274</v>
      </c>
      <c r="P28" s="5">
        <v>1.268994489147512</v>
      </c>
      <c r="Q28" s="5">
        <v>1.0457720911254656E-3</v>
      </c>
      <c r="R28" s="5">
        <v>0.36854852779263536</v>
      </c>
      <c r="S28" s="5">
        <v>0</v>
      </c>
      <c r="T28" s="5">
        <v>0</v>
      </c>
      <c r="U28" s="5">
        <v>21.192799863598417</v>
      </c>
      <c r="V28" s="5">
        <v>3.7343410757060482</v>
      </c>
    </row>
    <row r="29" spans="1:22" x14ac:dyDescent="0.35">
      <c r="A29" s="8">
        <v>254</v>
      </c>
      <c r="B29" s="27" t="s">
        <v>85</v>
      </c>
      <c r="C29" s="34" t="s">
        <v>84</v>
      </c>
      <c r="D29" s="5" t="s">
        <v>18</v>
      </c>
      <c r="E29" s="5">
        <v>3863542.6484312401</v>
      </c>
      <c r="F29" s="5">
        <v>2.152875160670778E-2</v>
      </c>
      <c r="G29" s="5">
        <v>2.6649621699348276E-2</v>
      </c>
      <c r="H29" s="5">
        <v>0</v>
      </c>
      <c r="I29" s="5">
        <v>1.52035477783658E-2</v>
      </c>
      <c r="J29" s="5">
        <v>3.3861034264262998E-3</v>
      </c>
      <c r="K29" s="5">
        <v>7.8376163421604514E-3</v>
      </c>
      <c r="L29" s="5">
        <v>1.0056660048979996E-2</v>
      </c>
      <c r="M29" s="5">
        <v>0</v>
      </c>
      <c r="N29" s="5">
        <v>0.22259866093341479</v>
      </c>
      <c r="O29" s="5">
        <v>0.13900956683320687</v>
      </c>
      <c r="P29" s="5">
        <v>0.25283960444875903</v>
      </c>
      <c r="Q29" s="5">
        <v>0</v>
      </c>
      <c r="R29" s="5">
        <v>0.2839695079968535</v>
      </c>
      <c r="S29" s="5">
        <v>0</v>
      </c>
      <c r="T29" s="5">
        <v>0</v>
      </c>
      <c r="U29" s="5">
        <v>2.6522194504995333</v>
      </c>
      <c r="V29" s="5">
        <v>0.98307964111422275</v>
      </c>
    </row>
    <row r="30" spans="1:22" x14ac:dyDescent="0.35">
      <c r="A30" s="8">
        <v>255</v>
      </c>
      <c r="B30" s="27" t="s">
        <v>87</v>
      </c>
      <c r="C30" s="36" t="s">
        <v>86</v>
      </c>
      <c r="D30" s="5" t="s">
        <v>18</v>
      </c>
      <c r="E30" s="5">
        <v>159979.09006181499</v>
      </c>
      <c r="F30" s="5">
        <v>1.8527421288465676E-4</v>
      </c>
      <c r="G30" s="5">
        <v>8.5457730692907758E-3</v>
      </c>
      <c r="H30" s="5">
        <v>0</v>
      </c>
      <c r="I30" s="5">
        <v>0</v>
      </c>
      <c r="J30" s="5">
        <v>6.9477829831678646E-5</v>
      </c>
      <c r="K30" s="5">
        <v>5.6045449397535124E-3</v>
      </c>
      <c r="L30" s="5">
        <v>1.6211493627382191E-4</v>
      </c>
      <c r="M30" s="5">
        <v>0</v>
      </c>
      <c r="N30" s="5">
        <v>3.6128471512433019E-3</v>
      </c>
      <c r="O30" s="5">
        <v>9.1942328143863467E-3</v>
      </c>
      <c r="P30" s="5">
        <v>4.5392182156658738E-2</v>
      </c>
      <c r="Q30" s="5">
        <v>0</v>
      </c>
      <c r="R30" s="5">
        <v>0.97637194262375981</v>
      </c>
      <c r="S30" s="5">
        <v>0</v>
      </c>
      <c r="T30" s="5">
        <v>0</v>
      </c>
      <c r="U30" s="5">
        <v>0</v>
      </c>
      <c r="V30" s="5">
        <f>SUM(F30:U30)</f>
        <v>1.0491383897340827</v>
      </c>
    </row>
    <row r="31" spans="1:22" x14ac:dyDescent="0.35">
      <c r="A31" s="8">
        <v>256</v>
      </c>
      <c r="B31" s="27" t="s">
        <v>89</v>
      </c>
      <c r="C31" s="34" t="s">
        <v>88</v>
      </c>
      <c r="D31" s="5" t="s">
        <v>18</v>
      </c>
      <c r="E31" s="5">
        <v>5385072.9211960603</v>
      </c>
      <c r="F31" s="5">
        <v>1.8067220557289503E-3</v>
      </c>
      <c r="G31" s="5">
        <v>2.9171749871675955E-4</v>
      </c>
      <c r="H31" s="5">
        <v>0</v>
      </c>
      <c r="I31" s="5">
        <v>3.8204752466201005E-3</v>
      </c>
      <c r="J31" s="5">
        <v>1.6856317732420829E-4</v>
      </c>
      <c r="K31" s="5">
        <v>2.5318877247071354E-4</v>
      </c>
      <c r="L31" s="5">
        <v>4.3000810541892372E-3</v>
      </c>
      <c r="M31" s="5">
        <v>0</v>
      </c>
      <c r="N31" s="5">
        <v>1.0710297883296426E-2</v>
      </c>
      <c r="O31" s="5">
        <v>8.9141024259847129E-2</v>
      </c>
      <c r="P31" s="5">
        <v>0.35643475060133067</v>
      </c>
      <c r="Q31" s="5">
        <v>1.1971425654860449E-4</v>
      </c>
      <c r="R31" s="5">
        <v>0.21327714015796578</v>
      </c>
      <c r="S31" s="5">
        <v>0</v>
      </c>
      <c r="T31" s="5">
        <v>0</v>
      </c>
      <c r="U31" s="5">
        <v>8.581344953692307</v>
      </c>
      <c r="V31" s="5">
        <v>0.68032367496403856</v>
      </c>
    </row>
    <row r="32" spans="1:22" x14ac:dyDescent="0.35">
      <c r="A32" s="8">
        <v>257</v>
      </c>
      <c r="B32" s="27" t="s">
        <v>167</v>
      </c>
      <c r="C32" s="34" t="s">
        <v>166</v>
      </c>
      <c r="D32" s="5" t="s">
        <v>18</v>
      </c>
      <c r="E32" s="5">
        <v>6203434.5709377304</v>
      </c>
      <c r="F32" s="5">
        <v>1.3390943532983535</v>
      </c>
      <c r="G32" s="5">
        <v>0</v>
      </c>
      <c r="H32" s="5">
        <v>8.3614970718048968E-6</v>
      </c>
      <c r="I32" s="5">
        <v>0.1715475393674</v>
      </c>
      <c r="J32" s="5">
        <v>5.3155231384958037E-5</v>
      </c>
      <c r="K32" s="5">
        <v>1.3814387662196693E-3</v>
      </c>
      <c r="L32" s="5">
        <v>2.6930590318901909E-2</v>
      </c>
      <c r="M32" s="5">
        <v>4.0194910923639995E-4</v>
      </c>
      <c r="N32" s="5">
        <v>0.12610212633894161</v>
      </c>
      <c r="O32" s="5">
        <v>7.491543026461675E-2</v>
      </c>
      <c r="P32" s="5">
        <v>2.0175946029394978</v>
      </c>
      <c r="Q32" s="5">
        <v>5.7443484883228334E-3</v>
      </c>
      <c r="R32" s="5">
        <v>4.1958541776100358</v>
      </c>
      <c r="S32" s="5">
        <v>0</v>
      </c>
      <c r="T32" s="5">
        <v>5.9724979084368194E-7</v>
      </c>
      <c r="U32" s="5">
        <v>1.3581890263620449</v>
      </c>
      <c r="V32" s="5">
        <v>7.9596286704797734</v>
      </c>
    </row>
    <row r="33" spans="1:22" x14ac:dyDescent="0.35">
      <c r="A33" s="8">
        <v>258</v>
      </c>
      <c r="B33" s="27" t="s">
        <v>91</v>
      </c>
      <c r="C33" s="34" t="s">
        <v>90</v>
      </c>
      <c r="D33" s="5" t="s">
        <v>18</v>
      </c>
      <c r="E33" s="5">
        <v>870583.49097419495</v>
      </c>
      <c r="F33" s="5">
        <v>0.23767178803317754</v>
      </c>
      <c r="G33" s="5">
        <v>1.2767299301681782E-5</v>
      </c>
      <c r="H33" s="5">
        <v>0</v>
      </c>
      <c r="I33" s="5">
        <v>0.11412063922755999</v>
      </c>
      <c r="J33" s="5">
        <v>4.4685547555804701E-4</v>
      </c>
      <c r="K33" s="5">
        <v>4.2557664338822785E-6</v>
      </c>
      <c r="L33" s="5">
        <v>5.8814692116284772E-3</v>
      </c>
      <c r="M33" s="5">
        <v>3.8301897904917212E-5</v>
      </c>
      <c r="N33" s="5">
        <v>6.5538803081838333E-3</v>
      </c>
      <c r="O33" s="5">
        <v>1.1277781049797355E-3</v>
      </c>
      <c r="P33" s="5">
        <v>1.7327267920227187</v>
      </c>
      <c r="Q33" s="5">
        <v>5.0303159248357137E-3</v>
      </c>
      <c r="R33" s="5">
        <v>3.0740124432245648</v>
      </c>
      <c r="S33" s="5">
        <v>0</v>
      </c>
      <c r="T33" s="5">
        <v>0</v>
      </c>
      <c r="U33" s="5">
        <v>0</v>
      </c>
      <c r="V33" s="5">
        <v>5.1776272864968469</v>
      </c>
    </row>
    <row r="34" spans="1:22" x14ac:dyDescent="0.35">
      <c r="A34" s="8">
        <v>259</v>
      </c>
      <c r="B34" s="27" t="s">
        <v>93</v>
      </c>
      <c r="C34" s="36" t="s">
        <v>92</v>
      </c>
      <c r="D34" s="5" t="s">
        <v>18</v>
      </c>
      <c r="E34" s="5">
        <v>687751.87218039494</v>
      </c>
      <c r="F34" s="5">
        <v>0.45390772831405352</v>
      </c>
      <c r="G34" s="5">
        <v>0.18274179258774256</v>
      </c>
      <c r="H34" s="5">
        <v>0</v>
      </c>
      <c r="I34" s="5">
        <v>3.1531120137576196E-2</v>
      </c>
      <c r="J34" s="5">
        <v>1.2180272184458095E-2</v>
      </c>
      <c r="K34" s="5">
        <v>0.20439261696164179</v>
      </c>
      <c r="L34" s="5">
        <v>0.39153029725518818</v>
      </c>
      <c r="M34" s="5">
        <v>0</v>
      </c>
      <c r="N34" s="5">
        <v>4.6436789394884537</v>
      </c>
      <c r="O34" s="5">
        <v>0.24315292583697268</v>
      </c>
      <c r="P34" s="5">
        <v>0.35501641628831382</v>
      </c>
      <c r="Q34" s="5">
        <v>3.5554974089957995E-4</v>
      </c>
      <c r="R34" s="5">
        <v>1.471480312532913</v>
      </c>
      <c r="S34" s="5">
        <v>0</v>
      </c>
      <c r="T34" s="5">
        <v>0</v>
      </c>
      <c r="U34" s="5">
        <v>0</v>
      </c>
      <c r="V34" s="5">
        <v>7.9899679713282135</v>
      </c>
    </row>
    <row r="35" spans="1:22" x14ac:dyDescent="0.35">
      <c r="A35" s="8">
        <v>260</v>
      </c>
      <c r="B35" s="27" t="s">
        <v>169</v>
      </c>
      <c r="C35" s="34" t="s">
        <v>168</v>
      </c>
      <c r="D35" s="5" t="s">
        <v>18</v>
      </c>
      <c r="E35" s="5">
        <v>6582618.8330285801</v>
      </c>
      <c r="F35" s="5">
        <v>1.6781143473420852</v>
      </c>
      <c r="G35" s="5">
        <v>2.1106721131311444E-4</v>
      </c>
      <c r="H35" s="5">
        <v>5.45960519929841E-5</v>
      </c>
      <c r="I35" s="5">
        <v>0.31072932959279997</v>
      </c>
      <c r="J35" s="5">
        <v>5.9774234243963758E-4</v>
      </c>
      <c r="K35" s="5">
        <v>1.4631179088223496E-2</v>
      </c>
      <c r="L35" s="5">
        <v>8.6875264176498365E-2</v>
      </c>
      <c r="M35" s="5">
        <v>7.5477634765593949E-4</v>
      </c>
      <c r="N35" s="5">
        <v>5.6500159661889524E-2</v>
      </c>
      <c r="O35" s="5">
        <v>8.4465158046215946E-2</v>
      </c>
      <c r="P35" s="5">
        <v>3.2771505347147047</v>
      </c>
      <c r="Q35" s="5">
        <v>8.6351817492431628E-3</v>
      </c>
      <c r="R35" s="5">
        <v>4.999805692099458</v>
      </c>
      <c r="S35" s="5">
        <v>0</v>
      </c>
      <c r="T35" s="5">
        <v>0</v>
      </c>
      <c r="U35" s="5">
        <v>12.269350501902396</v>
      </c>
      <c r="V35" s="5">
        <v>10.51852502842452</v>
      </c>
    </row>
    <row r="36" spans="1:22" x14ac:dyDescent="0.35">
      <c r="A36" s="8">
        <v>261</v>
      </c>
      <c r="B36" s="28" t="s">
        <v>95</v>
      </c>
      <c r="C36" s="34" t="s">
        <v>94</v>
      </c>
      <c r="D36" s="5" t="s">
        <v>18</v>
      </c>
      <c r="E36" s="5">
        <v>1892355.2935543901</v>
      </c>
      <c r="F36" s="5">
        <v>3.7199673976201835E-5</v>
      </c>
      <c r="G36" s="5">
        <v>0</v>
      </c>
      <c r="H36" s="5">
        <v>3.9157551553768669E-6</v>
      </c>
      <c r="I36" s="5">
        <v>3.6149236776959998E-2</v>
      </c>
      <c r="J36" s="5">
        <v>1.1551477708409254E-4</v>
      </c>
      <c r="K36" s="5">
        <v>9.2020246151527346E-5</v>
      </c>
      <c r="L36" s="5">
        <v>0.18030094613005793</v>
      </c>
      <c r="M36" s="5">
        <v>0</v>
      </c>
      <c r="N36" s="5">
        <v>9.5399542850735417E-2</v>
      </c>
      <c r="O36" s="5">
        <v>0.87566074662392079</v>
      </c>
      <c r="P36" s="5">
        <v>8.0359127298959193E-2</v>
      </c>
      <c r="Q36" s="5">
        <v>7.8706678623405605E-4</v>
      </c>
      <c r="R36" s="5">
        <v>0.17069364085617572</v>
      </c>
      <c r="S36" s="5">
        <v>0</v>
      </c>
      <c r="T36" s="5">
        <v>0</v>
      </c>
      <c r="U36" s="5">
        <v>21.379506268738329</v>
      </c>
      <c r="V36" s="5">
        <v>1.4395989577754102</v>
      </c>
    </row>
    <row r="37" spans="1:22" x14ac:dyDescent="0.35">
      <c r="A37" s="8">
        <v>262</v>
      </c>
      <c r="B37" s="28" t="s">
        <v>35</v>
      </c>
      <c r="C37" s="34" t="s">
        <v>36</v>
      </c>
      <c r="D37" s="5" t="s">
        <v>18</v>
      </c>
      <c r="E37" s="5">
        <v>2303356.0190114998</v>
      </c>
      <c r="F37" s="5">
        <v>1.1130975753815729E-3</v>
      </c>
      <c r="G37" s="5">
        <v>2.0910792601097134E-4</v>
      </c>
      <c r="H37" s="5">
        <v>7.0774990342166479E-5</v>
      </c>
      <c r="I37" s="5">
        <v>3.0952841336639998E-3</v>
      </c>
      <c r="J37" s="5">
        <v>4.1821585202155165E-5</v>
      </c>
      <c r="K37" s="5">
        <v>6.1928116549343315E-4</v>
      </c>
      <c r="L37" s="5">
        <v>9.0077260435392431E-4</v>
      </c>
      <c r="M37" s="5">
        <v>3.2170450155516003E-6</v>
      </c>
      <c r="N37" s="5">
        <v>1.6331329021459409E-2</v>
      </c>
      <c r="O37" s="5">
        <v>8.9858501374367197E-2</v>
      </c>
      <c r="P37" s="5">
        <v>0.24054006433524086</v>
      </c>
      <c r="Q37" s="5">
        <v>1.2739498261589966E-3</v>
      </c>
      <c r="R37" s="5">
        <v>0.42969426863720067</v>
      </c>
      <c r="S37" s="5">
        <v>0</v>
      </c>
      <c r="T37" s="5">
        <v>0</v>
      </c>
      <c r="U37" s="5">
        <v>20.925436590000068</v>
      </c>
      <c r="V37" s="5">
        <v>0.78375147021989089</v>
      </c>
    </row>
    <row r="38" spans="1:22" x14ac:dyDescent="0.35">
      <c r="A38" s="8">
        <v>263</v>
      </c>
      <c r="B38" s="27" t="s">
        <v>97</v>
      </c>
      <c r="C38" s="36" t="s">
        <v>96</v>
      </c>
      <c r="D38" s="5" t="s">
        <v>18</v>
      </c>
      <c r="E38" s="5">
        <v>810277.086981197</v>
      </c>
      <c r="F38" s="5">
        <v>0.39984770044534906</v>
      </c>
      <c r="G38" s="5">
        <v>0.19039016708746467</v>
      </c>
      <c r="H38" s="5">
        <v>0</v>
      </c>
      <c r="I38" s="5">
        <v>2.7963803616270315E-2</v>
      </c>
      <c r="J38" s="5">
        <v>1.8235169468883379E-2</v>
      </c>
      <c r="K38" s="5">
        <v>0.2150542854714815</v>
      </c>
      <c r="L38" s="5">
        <v>0.34769365256104384</v>
      </c>
      <c r="M38" s="5">
        <v>0</v>
      </c>
      <c r="N38" s="5">
        <v>4.8599790216192522</v>
      </c>
      <c r="O38" s="5">
        <v>0.34553542788982328</v>
      </c>
      <c r="P38" s="5">
        <v>0.30448343403525696</v>
      </c>
      <c r="Q38" s="5">
        <v>3.0178565319612506E-4</v>
      </c>
      <c r="R38" s="5">
        <v>1.3846611645136804</v>
      </c>
      <c r="S38" s="5">
        <v>0</v>
      </c>
      <c r="T38" s="5">
        <v>0</v>
      </c>
      <c r="U38" s="5">
        <v>0</v>
      </c>
      <c r="V38" s="5">
        <v>8.0941456123617019</v>
      </c>
    </row>
    <row r="39" spans="1:22" x14ac:dyDescent="0.35">
      <c r="A39" s="8">
        <v>264</v>
      </c>
      <c r="B39" s="27" t="s">
        <v>99</v>
      </c>
      <c r="C39" s="34" t="s">
        <v>98</v>
      </c>
      <c r="D39" s="5" t="s">
        <v>18</v>
      </c>
      <c r="E39" s="5">
        <v>9864452.2649834994</v>
      </c>
      <c r="F39" s="5">
        <v>6.7869302923339355E-4</v>
      </c>
      <c r="G39" s="5">
        <v>0</v>
      </c>
      <c r="H39" s="5">
        <v>0</v>
      </c>
      <c r="I39" s="5">
        <v>1.8682453460301999E-3</v>
      </c>
      <c r="J39" s="5">
        <v>1.1267731531280844E-6</v>
      </c>
      <c r="K39" s="5">
        <v>0</v>
      </c>
      <c r="L39" s="5">
        <v>1.0783219075416789E-3</v>
      </c>
      <c r="M39" s="5">
        <v>0</v>
      </c>
      <c r="N39" s="5">
        <v>8.3903284892200714E-3</v>
      </c>
      <c r="O39" s="5">
        <v>2.6794665581353089E-2</v>
      </c>
      <c r="P39" s="5">
        <v>8.6224437587789759E-3</v>
      </c>
      <c r="Q39" s="5">
        <v>0</v>
      </c>
      <c r="R39" s="5">
        <v>1.4634154121753031E-2</v>
      </c>
      <c r="S39" s="5">
        <v>0</v>
      </c>
      <c r="T39" s="5">
        <v>0</v>
      </c>
      <c r="U39" s="5">
        <v>0</v>
      </c>
      <c r="V39" s="5">
        <v>6.2067979007063567E-2</v>
      </c>
    </row>
    <row r="40" spans="1:22" x14ac:dyDescent="0.35">
      <c r="A40" s="8">
        <v>265</v>
      </c>
      <c r="B40" s="27" t="s">
        <v>101</v>
      </c>
      <c r="C40" s="34" t="s">
        <v>100</v>
      </c>
      <c r="D40" s="5" t="s">
        <v>18</v>
      </c>
      <c r="E40" s="5">
        <v>1030739.66546263</v>
      </c>
      <c r="F40" s="5">
        <v>1.437802433614898E-5</v>
      </c>
      <c r="G40" s="5">
        <v>0</v>
      </c>
      <c r="H40" s="5">
        <v>0</v>
      </c>
      <c r="I40" s="5">
        <v>1.2076608809640001E-4</v>
      </c>
      <c r="J40" s="5">
        <v>0</v>
      </c>
      <c r="K40" s="5">
        <v>0</v>
      </c>
      <c r="L40" s="5">
        <v>1.3522531888153744E-2</v>
      </c>
      <c r="M40" s="5">
        <v>0</v>
      </c>
      <c r="N40" s="5">
        <v>5.4848568336329305E-2</v>
      </c>
      <c r="O40" s="5">
        <v>0.25734506858018691</v>
      </c>
      <c r="P40" s="5">
        <v>9.4779936423807415E-2</v>
      </c>
      <c r="Q40" s="5">
        <v>0</v>
      </c>
      <c r="R40" s="5">
        <v>0.13331304164472002</v>
      </c>
      <c r="S40" s="5">
        <v>0</v>
      </c>
      <c r="T40" s="5">
        <v>0</v>
      </c>
      <c r="U40" s="5">
        <v>0</v>
      </c>
      <c r="V40" s="5">
        <v>0.55394429098562992</v>
      </c>
    </row>
    <row r="41" spans="1:22" x14ac:dyDescent="0.35">
      <c r="A41" s="8">
        <v>266</v>
      </c>
      <c r="B41" s="27" t="s">
        <v>103</v>
      </c>
      <c r="C41" s="34" t="s">
        <v>102</v>
      </c>
      <c r="D41" s="5" t="s">
        <v>18</v>
      </c>
      <c r="E41" s="5">
        <v>883449.93149498396</v>
      </c>
      <c r="F41" s="5">
        <v>1.2581358154838989E-5</v>
      </c>
      <c r="G41" s="5">
        <v>0</v>
      </c>
      <c r="H41" s="5">
        <v>0</v>
      </c>
      <c r="I41" s="5">
        <v>2.7331128717094002E-3</v>
      </c>
      <c r="J41" s="5">
        <v>2.4743337704515392E-4</v>
      </c>
      <c r="K41" s="5">
        <v>0</v>
      </c>
      <c r="L41" s="5">
        <v>5.7874247512178158E-4</v>
      </c>
      <c r="M41" s="5">
        <v>0</v>
      </c>
      <c r="N41" s="5">
        <v>7.1000797853868888E-3</v>
      </c>
      <c r="O41" s="5">
        <v>3.5991071894914232E-2</v>
      </c>
      <c r="P41" s="5">
        <v>6.0180829840632329E-3</v>
      </c>
      <c r="Q41" s="5">
        <v>0</v>
      </c>
      <c r="R41" s="5">
        <v>8.4295099637432848E-3</v>
      </c>
      <c r="S41" s="5">
        <v>0</v>
      </c>
      <c r="T41" s="5">
        <v>0</v>
      </c>
      <c r="U41" s="5">
        <v>11.501726648853721</v>
      </c>
      <c r="V41" s="5">
        <v>6.1110614710138816E-2</v>
      </c>
    </row>
    <row r="42" spans="1:22" x14ac:dyDescent="0.35">
      <c r="A42" s="8">
        <v>268</v>
      </c>
      <c r="B42" s="27" t="s">
        <v>105</v>
      </c>
      <c r="C42" s="34" t="s">
        <v>104</v>
      </c>
      <c r="D42" s="5" t="s">
        <v>18</v>
      </c>
      <c r="E42" s="5">
        <v>1325764.0198534401</v>
      </c>
      <c r="F42" s="5">
        <v>1.1178459961049568E-5</v>
      </c>
      <c r="G42" s="5">
        <v>0</v>
      </c>
      <c r="H42" s="5">
        <v>0</v>
      </c>
      <c r="I42" s="5">
        <v>6.9976255839799997E-4</v>
      </c>
      <c r="J42" s="5">
        <v>0</v>
      </c>
      <c r="K42" s="5">
        <v>0</v>
      </c>
      <c r="L42" s="5">
        <v>3.5323933476876308E-3</v>
      </c>
      <c r="M42" s="5">
        <v>0</v>
      </c>
      <c r="N42" s="5">
        <v>1.346724963805418E-2</v>
      </c>
      <c r="O42" s="5">
        <v>7.6991642981663708E-2</v>
      </c>
      <c r="P42" s="5">
        <v>8.9042022819622049E-2</v>
      </c>
      <c r="Q42" s="5">
        <v>0</v>
      </c>
      <c r="R42" s="5">
        <v>9.7112870911536614E-2</v>
      </c>
      <c r="S42" s="5">
        <v>0</v>
      </c>
      <c r="T42" s="5">
        <v>0</v>
      </c>
      <c r="U42" s="5">
        <v>0</v>
      </c>
      <c r="V42" s="5">
        <v>0.28085712071692326</v>
      </c>
    </row>
    <row r="43" spans="1:22" x14ac:dyDescent="0.35">
      <c r="A43" s="8">
        <v>269</v>
      </c>
      <c r="B43" s="27" t="s">
        <v>171</v>
      </c>
      <c r="C43" s="36" t="s">
        <v>170</v>
      </c>
      <c r="D43" s="5" t="s">
        <v>18</v>
      </c>
      <c r="E43" s="5">
        <v>1486490.3147723801</v>
      </c>
      <c r="F43" s="5">
        <v>0.21949495180532308</v>
      </c>
      <c r="G43" s="5">
        <v>0.12555707436843294</v>
      </c>
      <c r="H43" s="5">
        <v>0</v>
      </c>
      <c r="I43" s="5">
        <v>1.2997339948117997E-2</v>
      </c>
      <c r="J43" s="5">
        <v>6.2809692785912533E-4</v>
      </c>
      <c r="K43" s="5">
        <v>4.0776451348281968E-3</v>
      </c>
      <c r="L43" s="5">
        <v>5.114503555406151E-3</v>
      </c>
      <c r="M43" s="5">
        <v>8.1752298546681687E-3</v>
      </c>
      <c r="N43" s="5">
        <v>2.0176367583400287E-2</v>
      </c>
      <c r="O43" s="5">
        <v>2.5173726076875146E-4</v>
      </c>
      <c r="P43" s="5">
        <v>9.8615255439648823</v>
      </c>
      <c r="Q43" s="5">
        <v>1.936632194226412E-2</v>
      </c>
      <c r="R43" s="5">
        <v>13.141602233031922</v>
      </c>
      <c r="S43" s="5">
        <v>0</v>
      </c>
      <c r="T43" s="5">
        <v>0</v>
      </c>
      <c r="U43" s="5">
        <v>27.902577923162525</v>
      </c>
      <c r="V43" s="5">
        <v>23.418967045377872</v>
      </c>
    </row>
    <row r="44" spans="1:22" x14ac:dyDescent="0.35">
      <c r="A44" s="8">
        <v>271</v>
      </c>
      <c r="B44" s="27" t="s">
        <v>107</v>
      </c>
      <c r="C44" s="34" t="s">
        <v>106</v>
      </c>
      <c r="D44" s="5" t="s">
        <v>18</v>
      </c>
      <c r="E44" s="5">
        <v>968013.065047935</v>
      </c>
      <c r="F44" s="5">
        <v>1.3869564506247205</v>
      </c>
      <c r="G44" s="5">
        <v>7.769678190052995E-4</v>
      </c>
      <c r="H44" s="5">
        <v>0</v>
      </c>
      <c r="I44" s="5">
        <v>1.7123827856442002E-2</v>
      </c>
      <c r="J44" s="5">
        <v>2.9088450366696598E-4</v>
      </c>
      <c r="K44" s="5">
        <v>7.6548553596533035E-5</v>
      </c>
      <c r="L44" s="5">
        <v>4.1795510263753742E-3</v>
      </c>
      <c r="M44" s="5">
        <v>1.6725858960850821E-3</v>
      </c>
      <c r="N44" s="5">
        <v>9.5494320611681695E-3</v>
      </c>
      <c r="O44" s="5">
        <v>3.3298620814507596E-3</v>
      </c>
      <c r="P44" s="5">
        <v>1.2814151323507927</v>
      </c>
      <c r="Q44" s="5">
        <v>4.5929132157929396E-3</v>
      </c>
      <c r="R44" s="5">
        <v>3.9305347540953655</v>
      </c>
      <c r="S44" s="5">
        <v>0</v>
      </c>
      <c r="T44" s="5">
        <v>0</v>
      </c>
      <c r="U44" s="5">
        <v>0</v>
      </c>
      <c r="V44" s="5">
        <v>6.640498910084462</v>
      </c>
    </row>
    <row r="45" spans="1:22" x14ac:dyDescent="0.35">
      <c r="A45" s="8">
        <v>273</v>
      </c>
      <c r="B45" s="27" t="s">
        <v>109</v>
      </c>
      <c r="C45" s="34" t="s">
        <v>108</v>
      </c>
      <c r="D45" s="5" t="s">
        <v>18</v>
      </c>
      <c r="E45" s="5">
        <v>15496059.8605561</v>
      </c>
      <c r="F45" s="5">
        <v>2.9972703003986741E-2</v>
      </c>
      <c r="G45" s="5">
        <v>8.1235206313354208E-2</v>
      </c>
      <c r="H45" s="5">
        <v>0</v>
      </c>
      <c r="I45" s="5">
        <v>2.8890448787900001E-2</v>
      </c>
      <c r="J45" s="5">
        <v>3.1268587259588006E-3</v>
      </c>
      <c r="K45" s="5">
        <v>5.3289055883278197E-3</v>
      </c>
      <c r="L45" s="5">
        <v>1.9628820983713061E-2</v>
      </c>
      <c r="M45" s="5">
        <v>3.1082094691410777E-6</v>
      </c>
      <c r="N45" s="5">
        <v>0.38146887449682781</v>
      </c>
      <c r="O45" s="5">
        <v>7.5330086508170371E-2</v>
      </c>
      <c r="P45" s="5">
        <v>0.18190939373988965</v>
      </c>
      <c r="Q45" s="5">
        <v>1.9223080101486308E-4</v>
      </c>
      <c r="R45" s="5">
        <v>0.21623885004738702</v>
      </c>
      <c r="S45" s="5">
        <v>0</v>
      </c>
      <c r="T45" s="5">
        <v>0</v>
      </c>
      <c r="U45" s="5">
        <v>5.7112416532723671</v>
      </c>
      <c r="V45" s="5">
        <v>1.0233254872059996</v>
      </c>
    </row>
    <row r="46" spans="1:22" x14ac:dyDescent="0.35">
      <c r="A46" s="8">
        <v>276</v>
      </c>
      <c r="B46" s="27" t="s">
        <v>111</v>
      </c>
      <c r="C46" s="34" t="s">
        <v>110</v>
      </c>
      <c r="D46" s="5" t="s">
        <v>18</v>
      </c>
      <c r="E46" s="5">
        <v>5981894.8361029299</v>
      </c>
      <c r="F46" s="5">
        <v>7.0900403884325919E-2</v>
      </c>
      <c r="G46" s="5">
        <v>7.7388293767249414E-2</v>
      </c>
      <c r="H46" s="5">
        <v>0</v>
      </c>
      <c r="I46" s="5">
        <v>7.2206241069660004E-2</v>
      </c>
      <c r="J46" s="5">
        <v>0.11749553093910706</v>
      </c>
      <c r="K46" s="5">
        <v>3.1717265204706607E-2</v>
      </c>
      <c r="L46" s="5">
        <v>6.505170277071444E-2</v>
      </c>
      <c r="M46" s="5">
        <v>0</v>
      </c>
      <c r="N46" s="5">
        <v>1.2551970359705602</v>
      </c>
      <c r="O46" s="5">
        <v>0.25784825407336265</v>
      </c>
      <c r="P46" s="5">
        <v>0.241351981124065</v>
      </c>
      <c r="Q46" s="5">
        <v>7.3581032754143781E-4</v>
      </c>
      <c r="R46" s="5">
        <v>0.58257163314264615</v>
      </c>
      <c r="S46" s="5">
        <v>0</v>
      </c>
      <c r="T46" s="5">
        <v>0</v>
      </c>
      <c r="U46" s="5">
        <v>3.8160572909815818</v>
      </c>
      <c r="V46" s="5">
        <v>2.7724641522739386</v>
      </c>
    </row>
    <row r="47" spans="1:22" x14ac:dyDescent="0.35">
      <c r="A47" s="8">
        <v>277</v>
      </c>
      <c r="B47" s="27" t="s">
        <v>113</v>
      </c>
      <c r="C47" s="34" t="s">
        <v>112</v>
      </c>
      <c r="D47" s="5" t="s">
        <v>18</v>
      </c>
      <c r="E47" s="5">
        <v>2347766.4815264</v>
      </c>
      <c r="F47" s="5">
        <v>0.1468070792866267</v>
      </c>
      <c r="G47" s="5">
        <v>0.10749671740600843</v>
      </c>
      <c r="H47" s="5">
        <v>0</v>
      </c>
      <c r="I47" s="5">
        <v>1.6958850729862401E-2</v>
      </c>
      <c r="J47" s="5">
        <v>2.286660552588562E-3</v>
      </c>
      <c r="K47" s="5">
        <v>2.3229567518371643E-3</v>
      </c>
      <c r="L47" s="5">
        <v>5.0088754961512784E-3</v>
      </c>
      <c r="M47" s="5">
        <v>1.1658970436521959E-2</v>
      </c>
      <c r="N47" s="5">
        <v>7.1574526820398734E-2</v>
      </c>
      <c r="O47" s="5">
        <v>1.6885623128175191E-4</v>
      </c>
      <c r="P47" s="5">
        <v>6.436509166864206</v>
      </c>
      <c r="Q47" s="5">
        <v>9.8662538128701498E-3</v>
      </c>
      <c r="R47" s="5">
        <v>7.8957994357047996</v>
      </c>
      <c r="S47" s="5">
        <v>0</v>
      </c>
      <c r="T47" s="5">
        <v>1.2466955393695487E-4</v>
      </c>
      <c r="U47" s="5">
        <v>31.830996629405334</v>
      </c>
      <c r="V47" s="5">
        <v>14.706583019647089</v>
      </c>
    </row>
    <row r="48" spans="1:22" x14ac:dyDescent="0.35">
      <c r="A48" s="8">
        <v>278</v>
      </c>
      <c r="B48" s="27" t="s">
        <v>115</v>
      </c>
      <c r="C48" s="34" t="s">
        <v>114</v>
      </c>
      <c r="D48" s="5" t="s">
        <v>18</v>
      </c>
      <c r="E48" s="5">
        <v>1598085.58265937</v>
      </c>
      <c r="F48" s="5">
        <v>1.788097678249428</v>
      </c>
      <c r="G48" s="5">
        <v>0.63532014869387821</v>
      </c>
      <c r="H48" s="5">
        <v>0</v>
      </c>
      <c r="I48" s="5">
        <v>5.0330171954839999E-2</v>
      </c>
      <c r="J48" s="5">
        <v>9.5981718166128634E-4</v>
      </c>
      <c r="K48" s="5">
        <v>3.4312305044855314E-3</v>
      </c>
      <c r="L48" s="5">
        <v>6.3315476403832437E-3</v>
      </c>
      <c r="M48" s="5">
        <v>8.9049705187353514E-3</v>
      </c>
      <c r="N48" s="5">
        <v>3.9266723685458006E-2</v>
      </c>
      <c r="O48" s="5">
        <v>7.4745183421989492E-3</v>
      </c>
      <c r="P48" s="5">
        <v>1.3600516728157688</v>
      </c>
      <c r="Q48" s="5">
        <v>1.666465193666361E-2</v>
      </c>
      <c r="R48" s="5">
        <v>2.7386969055290509</v>
      </c>
      <c r="S48" s="5">
        <v>0</v>
      </c>
      <c r="T48" s="5">
        <v>1.043279545283183E-4</v>
      </c>
      <c r="U48" s="5">
        <v>13.577031346434666</v>
      </c>
      <c r="V48" s="5">
        <v>6.6556343650070806</v>
      </c>
    </row>
    <row r="49" spans="1:23" x14ac:dyDescent="0.35">
      <c r="A49" s="8">
        <v>279</v>
      </c>
      <c r="B49" s="27" t="s">
        <v>117</v>
      </c>
      <c r="C49" s="34" t="s">
        <v>116</v>
      </c>
      <c r="D49" s="5" t="s">
        <v>18</v>
      </c>
      <c r="E49" s="5">
        <v>10193786.450709701</v>
      </c>
      <c r="F49" s="5">
        <v>7.8498288037451874E-2</v>
      </c>
      <c r="G49" s="5">
        <v>7.5001471111381737E-2</v>
      </c>
      <c r="H49" s="5">
        <v>0</v>
      </c>
      <c r="I49" s="5">
        <v>0.30371983386660001</v>
      </c>
      <c r="J49" s="5">
        <v>3.0348634582003067E-3</v>
      </c>
      <c r="K49" s="5">
        <v>6.2512008475051076E-2</v>
      </c>
      <c r="L49" s="5">
        <v>0.12440214253369641</v>
      </c>
      <c r="M49" s="5">
        <v>4.0089274184409757E-4</v>
      </c>
      <c r="N49" s="5">
        <v>0.84942811504459947</v>
      </c>
      <c r="O49" s="5">
        <v>0.56823329564617053</v>
      </c>
      <c r="P49" s="5">
        <v>0.24075444604095536</v>
      </c>
      <c r="Q49" s="5">
        <v>3.2929177163306365E-4</v>
      </c>
      <c r="R49" s="5">
        <v>0.45424491452619548</v>
      </c>
      <c r="S49" s="5">
        <v>0</v>
      </c>
      <c r="T49" s="5">
        <v>0</v>
      </c>
      <c r="U49" s="5">
        <v>42.149209382356425</v>
      </c>
      <c r="V49" s="5">
        <v>2.7605595632537789</v>
      </c>
    </row>
    <row r="50" spans="1:23" x14ac:dyDescent="0.35">
      <c r="A50" s="8">
        <v>280</v>
      </c>
      <c r="B50" s="27" t="s">
        <v>119</v>
      </c>
      <c r="C50" s="34" t="s">
        <v>118</v>
      </c>
      <c r="D50" s="5" t="s">
        <v>18</v>
      </c>
      <c r="E50" s="5">
        <v>3044575.6933370102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1.0331636757775593E-3</v>
      </c>
      <c r="M50" s="5">
        <v>0</v>
      </c>
      <c r="N50" s="5">
        <v>2.105268738627158E-4</v>
      </c>
      <c r="O50" s="5">
        <v>2.2351139261498509E-2</v>
      </c>
      <c r="P50" s="5">
        <v>9.0672585962522055E-3</v>
      </c>
      <c r="Q50" s="5">
        <v>0</v>
      </c>
      <c r="R50" s="5">
        <v>3.3035682339596528E-2</v>
      </c>
      <c r="S50" s="5">
        <v>0</v>
      </c>
      <c r="T50" s="5">
        <v>0</v>
      </c>
      <c r="U50" s="5">
        <v>0.70238336479669472</v>
      </c>
      <c r="V50" s="5">
        <v>6.5697770746987516E-2</v>
      </c>
    </row>
    <row r="51" spans="1:23" x14ac:dyDescent="0.35">
      <c r="A51" s="8">
        <v>281</v>
      </c>
      <c r="B51" s="27" t="s">
        <v>121</v>
      </c>
      <c r="C51" s="36" t="s">
        <v>120</v>
      </c>
      <c r="D51" s="5" t="s">
        <v>18</v>
      </c>
      <c r="E51" s="5">
        <v>4182534.5673823301</v>
      </c>
      <c r="F51" s="5">
        <v>7.1751947306535134E-5</v>
      </c>
      <c r="G51" s="5">
        <v>1.8070860803111186E-4</v>
      </c>
      <c r="H51" s="5">
        <v>0</v>
      </c>
      <c r="I51" s="5">
        <v>6.71621685058E-6</v>
      </c>
      <c r="J51" s="5">
        <v>0</v>
      </c>
      <c r="K51" s="5">
        <v>2.1437001540950499E-4</v>
      </c>
      <c r="L51" s="5">
        <v>2.8789361573661252E-4</v>
      </c>
      <c r="M51" s="5">
        <v>0</v>
      </c>
      <c r="N51" s="5">
        <v>8.1496038916106361E-5</v>
      </c>
      <c r="O51" s="5">
        <v>1.7716530199152453E-5</v>
      </c>
      <c r="P51" s="5">
        <v>0.32452165609648814</v>
      </c>
      <c r="Q51" s="5">
        <v>2.125983623898041E-5</v>
      </c>
      <c r="R51" s="5">
        <v>0.2847586757174142</v>
      </c>
      <c r="S51" s="5">
        <v>0</v>
      </c>
      <c r="T51" s="5">
        <v>0</v>
      </c>
      <c r="U51" s="5">
        <v>10.627297844663728</v>
      </c>
      <c r="V51" s="5">
        <v>0.61016224462259094</v>
      </c>
    </row>
    <row r="52" spans="1:23" x14ac:dyDescent="0.35">
      <c r="A52" s="8">
        <v>282</v>
      </c>
      <c r="B52" s="27" t="s">
        <v>123</v>
      </c>
      <c r="C52" s="34" t="s">
        <v>122</v>
      </c>
      <c r="D52" s="5" t="s">
        <v>18</v>
      </c>
      <c r="E52" s="5">
        <v>8480223.0043158401</v>
      </c>
      <c r="F52" s="5">
        <v>5.740851410923675E-4</v>
      </c>
      <c r="G52" s="5">
        <v>0</v>
      </c>
      <c r="H52" s="5">
        <v>0</v>
      </c>
      <c r="I52" s="5">
        <v>1.3647747705620002E-4</v>
      </c>
      <c r="J52" s="5">
        <v>0</v>
      </c>
      <c r="K52" s="5">
        <v>0</v>
      </c>
      <c r="L52" s="5">
        <v>3.6393677513693419E-3</v>
      </c>
      <c r="M52" s="5">
        <v>0</v>
      </c>
      <c r="N52" s="5">
        <v>5.521965067172189E-3</v>
      </c>
      <c r="O52" s="5">
        <v>2.8959842905105174E-2</v>
      </c>
      <c r="P52" s="5">
        <v>0.23809940932403717</v>
      </c>
      <c r="Q52" s="5">
        <v>2.6213933383181559E-6</v>
      </c>
      <c r="R52" s="5">
        <v>9.0516711972208883E-2</v>
      </c>
      <c r="S52" s="5">
        <v>0</v>
      </c>
      <c r="T52" s="5">
        <v>0</v>
      </c>
      <c r="U52" s="5">
        <v>3.4833074679584561E-2</v>
      </c>
      <c r="V52" s="5">
        <v>0.36745048103137967</v>
      </c>
    </row>
    <row r="53" spans="1:23" x14ac:dyDescent="0.35">
      <c r="A53" s="8">
        <v>293</v>
      </c>
      <c r="B53" s="27" t="s">
        <v>173</v>
      </c>
      <c r="C53" s="34" t="s">
        <v>172</v>
      </c>
      <c r="D53" s="5" t="s">
        <v>18</v>
      </c>
      <c r="E53" s="5">
        <v>1539885.4536669201</v>
      </c>
      <c r="F53" s="5">
        <v>0.36855702717922872</v>
      </c>
      <c r="G53" s="5">
        <v>4.2803151262296394E-3</v>
      </c>
      <c r="H53" s="5">
        <v>0</v>
      </c>
      <c r="I53" s="5">
        <v>5.3128210698599999E-2</v>
      </c>
      <c r="J53" s="5">
        <v>7.4105512022475421E-4</v>
      </c>
      <c r="K53" s="5">
        <v>2.6201591750809831E-3</v>
      </c>
      <c r="L53" s="5">
        <v>3.4030790975531473E-2</v>
      </c>
      <c r="M53" s="5">
        <v>2.9305361572494414E-3</v>
      </c>
      <c r="N53" s="5">
        <v>3.4483123321671895E-2</v>
      </c>
      <c r="O53" s="5">
        <v>5.1970099340574265E-4</v>
      </c>
      <c r="P53" s="5">
        <v>3.8162582294694021</v>
      </c>
      <c r="Q53" s="5">
        <v>9.6722129327810758E-3</v>
      </c>
      <c r="R53" s="5">
        <v>7.9338107038523535</v>
      </c>
      <c r="S53" s="5">
        <v>0</v>
      </c>
      <c r="T53" s="5">
        <v>0</v>
      </c>
      <c r="U53" s="5">
        <v>10.914312743151386</v>
      </c>
      <c r="V53" s="5">
        <v>12.261032065001759</v>
      </c>
    </row>
    <row r="54" spans="1:23" x14ac:dyDescent="0.35">
      <c r="A54" s="8">
        <v>294</v>
      </c>
      <c r="B54" s="27" t="s">
        <v>175</v>
      </c>
      <c r="C54" s="34" t="s">
        <v>174</v>
      </c>
      <c r="D54" s="5" t="s">
        <v>18</v>
      </c>
      <c r="E54" s="5">
        <v>592242.37206016097</v>
      </c>
      <c r="F54" s="5">
        <v>0.68027115902409196</v>
      </c>
      <c r="G54" s="5">
        <v>5.2549431546568782E-3</v>
      </c>
      <c r="H54" s="5">
        <v>0</v>
      </c>
      <c r="I54" s="5">
        <v>0.17086196943824</v>
      </c>
      <c r="J54" s="5">
        <v>8.3828855086175375E-4</v>
      </c>
      <c r="K54" s="5">
        <v>2.0581860689066226E-3</v>
      </c>
      <c r="L54" s="5">
        <v>4.1776798079523086E-2</v>
      </c>
      <c r="M54" s="5">
        <v>4.410398719085184E-3</v>
      </c>
      <c r="N54" s="5">
        <v>6.416035356446835E-2</v>
      </c>
      <c r="O54" s="5">
        <v>1.138571016842611E-3</v>
      </c>
      <c r="P54" s="5">
        <v>1.9831654994886574</v>
      </c>
      <c r="Q54" s="5">
        <v>7.0566379505602782E-3</v>
      </c>
      <c r="R54" s="5">
        <v>4.8763370121268519</v>
      </c>
      <c r="S54" s="5">
        <v>0</v>
      </c>
      <c r="T54" s="5">
        <v>0</v>
      </c>
      <c r="U54" s="5">
        <v>16.371174833393034</v>
      </c>
      <c r="V54" s="5">
        <v>7.8373298171827459</v>
      </c>
    </row>
    <row r="55" spans="1:23" x14ac:dyDescent="0.35">
      <c r="A55" s="8">
        <v>295</v>
      </c>
      <c r="B55" s="27" t="s">
        <v>125</v>
      </c>
      <c r="C55" s="34" t="s">
        <v>124</v>
      </c>
      <c r="D55" s="5" t="s">
        <v>18</v>
      </c>
      <c r="E55" s="5">
        <v>5692041.3120654896</v>
      </c>
      <c r="F55" s="5">
        <v>0.36889802786030407</v>
      </c>
      <c r="G55" s="5">
        <v>2.6036353540242362E-6</v>
      </c>
      <c r="H55" s="5">
        <v>0</v>
      </c>
      <c r="I55" s="5">
        <v>2.1510494761920001E-2</v>
      </c>
      <c r="J55" s="5">
        <v>2.4129190643334066E-3</v>
      </c>
      <c r="K55" s="5">
        <v>2.4409081443925232E-4</v>
      </c>
      <c r="L55" s="5">
        <v>2.6511516992275604E-3</v>
      </c>
      <c r="M55" s="5">
        <v>5.7885323008114919E-3</v>
      </c>
      <c r="N55" s="5">
        <v>8.1812731911556306E-3</v>
      </c>
      <c r="O55" s="5">
        <v>1.7148844259228174E-2</v>
      </c>
      <c r="P55" s="5">
        <v>2.4201408978981531</v>
      </c>
      <c r="Q55" s="5">
        <v>6.3697938936053159E-3</v>
      </c>
      <c r="R55" s="5">
        <v>3.9928525134987582</v>
      </c>
      <c r="S55" s="5">
        <v>0</v>
      </c>
      <c r="T55" s="5">
        <v>1.1716359093083393E-5</v>
      </c>
      <c r="U55" s="5">
        <v>2.8845637032607248</v>
      </c>
      <c r="V55" s="5">
        <v>6.8462128592363829</v>
      </c>
    </row>
    <row r="56" spans="1:23" x14ac:dyDescent="0.35">
      <c r="A56" s="8">
        <v>296</v>
      </c>
      <c r="B56" s="27" t="s">
        <v>127</v>
      </c>
      <c r="C56" s="34" t="s">
        <v>126</v>
      </c>
      <c r="D56" s="5" t="s">
        <v>18</v>
      </c>
      <c r="E56" s="5">
        <v>16006402.3335643</v>
      </c>
      <c r="F56" s="5">
        <v>2.8995768709217752E-2</v>
      </c>
      <c r="G56" s="5">
        <v>7.8569209595220499E-2</v>
      </c>
      <c r="H56" s="5">
        <v>0</v>
      </c>
      <c r="I56" s="5">
        <v>2.9842664833620004E-2</v>
      </c>
      <c r="J56" s="5">
        <v>3.0301721762362554E-3</v>
      </c>
      <c r="K56" s="5">
        <v>4.7694368414409145E-3</v>
      </c>
      <c r="L56" s="5">
        <v>1.9081913823584703E-2</v>
      </c>
      <c r="M56" s="5">
        <v>9.2587951302013716E-7</v>
      </c>
      <c r="N56" s="5">
        <v>0.36909978463631293</v>
      </c>
      <c r="O56" s="5">
        <v>7.2818803409844993E-2</v>
      </c>
      <c r="P56" s="5">
        <v>0.16835614390056602</v>
      </c>
      <c r="Q56" s="5">
        <v>1.1249436083203484E-4</v>
      </c>
      <c r="R56" s="5">
        <v>0.20246809132883123</v>
      </c>
      <c r="S56" s="5">
        <v>0</v>
      </c>
      <c r="T56" s="5">
        <v>0</v>
      </c>
      <c r="U56" s="5">
        <v>4.8049244143487542</v>
      </c>
      <c r="V56" s="5">
        <v>0.97714540949522044</v>
      </c>
    </row>
    <row r="57" spans="1:23" s="6" customFormat="1" x14ac:dyDescent="0.35">
      <c r="A57" s="19">
        <v>297</v>
      </c>
      <c r="B57" s="29" t="s">
        <v>205</v>
      </c>
      <c r="C57" s="34" t="s">
        <v>204</v>
      </c>
      <c r="D57" s="6" t="s">
        <v>18</v>
      </c>
      <c r="E57" s="6">
        <v>2099378</v>
      </c>
      <c r="F57" s="6">
        <v>3.8320062037432483</v>
      </c>
      <c r="G57" s="6">
        <v>0.84808045764186069</v>
      </c>
      <c r="H57" s="6">
        <v>0</v>
      </c>
      <c r="I57" s="6">
        <v>7.3084246857969257E-2</v>
      </c>
      <c r="J57" s="6">
        <v>5.3879601481927409E-3</v>
      </c>
      <c r="K57" s="6">
        <v>6.3709584457948812E-4</v>
      </c>
      <c r="L57" s="6">
        <v>4.3707245669986808E-2</v>
      </c>
      <c r="M57" s="6">
        <v>2.438965255423003E-3</v>
      </c>
      <c r="N57" s="6">
        <v>6.090530385672293E-2</v>
      </c>
      <c r="O57" s="6">
        <v>7.8816344650730879E-3</v>
      </c>
      <c r="P57" s="6">
        <v>1.6317983517027703</v>
      </c>
      <c r="Q57" s="6">
        <v>1.5925631306061679E-2</v>
      </c>
      <c r="R57" s="6">
        <v>5.3962370997504916</v>
      </c>
      <c r="S57" s="6">
        <v>0</v>
      </c>
      <c r="T57" s="6">
        <v>0</v>
      </c>
      <c r="U57" s="6">
        <v>16.779473863194266</v>
      </c>
      <c r="V57" s="6">
        <f>SUM(F57:T57)</f>
        <v>11.918090196242378</v>
      </c>
      <c r="W57" s="6" t="s">
        <v>207</v>
      </c>
    </row>
    <row r="58" spans="1:23" x14ac:dyDescent="0.35">
      <c r="A58" s="8">
        <v>298</v>
      </c>
      <c r="B58" s="27" t="s">
        <v>177</v>
      </c>
      <c r="C58" s="34" t="s">
        <v>176</v>
      </c>
      <c r="D58" s="5" t="s">
        <v>18</v>
      </c>
      <c r="E58" s="5">
        <v>2346066.2559541301</v>
      </c>
      <c r="F58" s="5">
        <v>0.29993228375972752</v>
      </c>
      <c r="G58" s="5">
        <v>3.5531304705683699E-2</v>
      </c>
      <c r="H58" s="5">
        <v>0</v>
      </c>
      <c r="I58" s="5">
        <v>4.5274764924139996E-2</v>
      </c>
      <c r="J58" s="5">
        <v>1.1275768505207358E-3</v>
      </c>
      <c r="K58" s="5">
        <v>5.8258137276835723E-3</v>
      </c>
      <c r="L58" s="5">
        <v>2.5612102747524523E-2</v>
      </c>
      <c r="M58" s="5">
        <v>6.005847006338408E-3</v>
      </c>
      <c r="N58" s="5">
        <v>6.1473468463992272E-2</v>
      </c>
      <c r="O58" s="5">
        <v>2.7320839655454992E-3</v>
      </c>
      <c r="P58" s="5">
        <v>5.0446224845367711</v>
      </c>
      <c r="Q58" s="5">
        <v>1.3265610006130506E-2</v>
      </c>
      <c r="R58" s="5">
        <v>6.6283989254492841</v>
      </c>
      <c r="S58" s="5">
        <v>0</v>
      </c>
      <c r="T58" s="5">
        <v>0</v>
      </c>
      <c r="U58" s="5">
        <v>13.56945880327681</v>
      </c>
      <c r="V58" s="5">
        <v>12.169802266143343</v>
      </c>
    </row>
    <row r="59" spans="1:23" x14ac:dyDescent="0.35">
      <c r="A59" s="8">
        <v>299</v>
      </c>
      <c r="B59" s="27" t="s">
        <v>129</v>
      </c>
      <c r="C59" s="34" t="s">
        <v>128</v>
      </c>
      <c r="D59" s="5" t="s">
        <v>18</v>
      </c>
      <c r="E59" s="5">
        <v>27413247.438248899</v>
      </c>
      <c r="F59" s="5">
        <v>3.3383744905143362</v>
      </c>
      <c r="G59" s="5">
        <v>0.50880072058010473</v>
      </c>
      <c r="H59" s="5">
        <v>3.0652844100090412E-4</v>
      </c>
      <c r="I59" s="5">
        <v>14.962154050920001</v>
      </c>
      <c r="J59" s="5">
        <v>4.2454594539426065E-2</v>
      </c>
      <c r="K59" s="5">
        <v>9.6445632935587963E-4</v>
      </c>
      <c r="L59" s="5">
        <v>3.7044967637924113</v>
      </c>
      <c r="M59" s="5">
        <v>2.3228449545601271E-2</v>
      </c>
      <c r="N59" s="5">
        <v>3.9247731292073422</v>
      </c>
      <c r="O59" s="5">
        <v>0.6630076376736509</v>
      </c>
      <c r="P59" s="5">
        <v>1.2219672505231405</v>
      </c>
      <c r="Q59" s="5">
        <v>7.3388423043754094E-3</v>
      </c>
      <c r="R59" s="5">
        <v>3.2601412151664877</v>
      </c>
      <c r="S59" s="5">
        <v>0</v>
      </c>
      <c r="T59" s="5">
        <v>4.0546090079322731E-7</v>
      </c>
      <c r="U59" s="5">
        <v>17.094829226882815</v>
      </c>
      <c r="V59" s="5">
        <v>31.658008534998135</v>
      </c>
    </row>
    <row r="60" spans="1:23" x14ac:dyDescent="0.35">
      <c r="A60" s="8">
        <v>300</v>
      </c>
      <c r="B60" s="27" t="s">
        <v>131</v>
      </c>
      <c r="C60" s="34" t="s">
        <v>130</v>
      </c>
      <c r="D60" s="5" t="s">
        <v>18</v>
      </c>
      <c r="E60" s="5">
        <v>2420747.2562817102</v>
      </c>
      <c r="F60" s="5">
        <v>0.59571171928742739</v>
      </c>
      <c r="G60" s="5">
        <v>0.80438882041383342</v>
      </c>
      <c r="H60" s="5">
        <v>0</v>
      </c>
      <c r="I60" s="5">
        <v>4.3315650639640005E-2</v>
      </c>
      <c r="J60" s="5">
        <v>1.6131671697107127E-3</v>
      </c>
      <c r="K60" s="5">
        <v>9.7494068985358212E-4</v>
      </c>
      <c r="L60" s="5">
        <v>3.2596996565945523E-2</v>
      </c>
      <c r="M60" s="5">
        <v>2.8406435170625936E-3</v>
      </c>
      <c r="N60" s="5">
        <v>9.9874026242378053E-2</v>
      </c>
      <c r="O60" s="5">
        <v>3.1069538467865893E-4</v>
      </c>
      <c r="P60" s="5">
        <v>2.7476950899105828</v>
      </c>
      <c r="Q60" s="5">
        <v>4.3775908337795932E-2</v>
      </c>
      <c r="R60" s="5">
        <v>5.7689016020827593</v>
      </c>
      <c r="S60" s="5">
        <v>0</v>
      </c>
      <c r="T60" s="5">
        <v>3.5201940135939744E-5</v>
      </c>
      <c r="U60" s="5">
        <v>16.42421206375457</v>
      </c>
      <c r="V60" s="5">
        <v>10.142034462181805</v>
      </c>
    </row>
    <row r="61" spans="1:23" x14ac:dyDescent="0.35">
      <c r="A61" s="8">
        <v>301</v>
      </c>
      <c r="B61" s="27" t="s">
        <v>133</v>
      </c>
      <c r="C61" s="34" t="s">
        <v>132</v>
      </c>
      <c r="D61" s="5" t="s">
        <v>18</v>
      </c>
      <c r="E61" s="5">
        <v>61567889.253945403</v>
      </c>
      <c r="F61" s="5">
        <v>0.15173256389328091</v>
      </c>
      <c r="G61" s="5">
        <v>0</v>
      </c>
      <c r="H61" s="5">
        <v>0</v>
      </c>
      <c r="I61" s="5">
        <v>2.3433599033859998</v>
      </c>
      <c r="J61" s="5">
        <v>0.2939739969052087</v>
      </c>
      <c r="K61" s="5">
        <v>0.40106179616057752</v>
      </c>
      <c r="L61" s="5">
        <v>9.8141876280339685E-2</v>
      </c>
      <c r="M61" s="5">
        <v>2.6387761781127582E-2</v>
      </c>
      <c r="N61" s="5">
        <v>0.51877224332350425</v>
      </c>
      <c r="O61" s="5">
        <v>0.64305900510429914</v>
      </c>
      <c r="P61" s="5">
        <v>1.4076852918008782</v>
      </c>
      <c r="Q61" s="5">
        <v>7.2447659876648581E-3</v>
      </c>
      <c r="R61" s="5">
        <v>1.0320723684853959</v>
      </c>
      <c r="S61" s="5">
        <v>0</v>
      </c>
      <c r="T61" s="5">
        <v>3.1705705257266061E-3</v>
      </c>
      <c r="U61" s="5">
        <v>11.374533901763794</v>
      </c>
      <c r="V61" s="5">
        <v>6.9266621436340028</v>
      </c>
    </row>
    <row r="62" spans="1:23" x14ac:dyDescent="0.35">
      <c r="A62" s="8">
        <v>305</v>
      </c>
      <c r="B62" s="28" t="s">
        <v>134</v>
      </c>
      <c r="C62" s="34" t="s">
        <v>38</v>
      </c>
      <c r="D62" s="5" t="s">
        <v>18</v>
      </c>
      <c r="E62" s="5">
        <v>16224886.871961899</v>
      </c>
      <c r="F62" s="5">
        <v>0.67193389427240835</v>
      </c>
      <c r="G62" s="5">
        <v>1.1652620230396784E-2</v>
      </c>
      <c r="H62" s="5">
        <v>2.1693349847515404</v>
      </c>
      <c r="I62" s="5">
        <v>1.0213373545316</v>
      </c>
      <c r="J62" s="5">
        <v>0.77803236131144826</v>
      </c>
      <c r="K62" s="5">
        <v>3.3065077740366315</v>
      </c>
      <c r="L62" s="5">
        <v>0.61745848270415093</v>
      </c>
      <c r="M62" s="5">
        <v>0.26422645771470832</v>
      </c>
      <c r="N62" s="5">
        <v>2.3742056726793201</v>
      </c>
      <c r="O62" s="5">
        <v>1.3212795761948872</v>
      </c>
      <c r="P62" s="5">
        <v>2.3899035645667959</v>
      </c>
      <c r="Q62" s="5">
        <v>2.4873111485158226E-2</v>
      </c>
      <c r="R62" s="5">
        <v>1.9879070057327624</v>
      </c>
      <c r="S62" s="5">
        <v>0</v>
      </c>
      <c r="T62" s="5">
        <v>0</v>
      </c>
      <c r="U62" s="5">
        <v>47.972821089740407</v>
      </c>
      <c r="V62" s="5">
        <v>16.93865286021181</v>
      </c>
    </row>
    <row r="63" spans="1:23" x14ac:dyDescent="0.35">
      <c r="A63" s="8">
        <v>306</v>
      </c>
      <c r="B63" s="27" t="s">
        <v>135</v>
      </c>
      <c r="C63" s="34" t="s">
        <v>34</v>
      </c>
      <c r="D63" s="5" t="s">
        <v>18</v>
      </c>
      <c r="E63" s="5">
        <v>8926591.5222800206</v>
      </c>
      <c r="F63" s="5">
        <v>5.4934240412697154E-11</v>
      </c>
      <c r="G63" s="5">
        <v>1.0438119791719594E-11</v>
      </c>
      <c r="H63" s="5">
        <v>1.4364832445690192E-11</v>
      </c>
      <c r="I63" s="5">
        <v>0.12955651854646</v>
      </c>
      <c r="J63" s="5">
        <v>1.4004636936267854E-9</v>
      </c>
      <c r="K63" s="5">
        <v>2.2547259920076706E-9</v>
      </c>
      <c r="L63" s="5">
        <v>8.2274022421323167E-10</v>
      </c>
      <c r="M63" s="5">
        <v>3.9483872408221689E-12</v>
      </c>
      <c r="N63" s="5">
        <v>8.7829399656849056E-10</v>
      </c>
      <c r="O63" s="5">
        <v>2.1887178439183071E-10</v>
      </c>
      <c r="P63" s="5">
        <v>3.3896864725710061E-8</v>
      </c>
      <c r="Q63" s="5">
        <v>2.055075953735083E-10</v>
      </c>
      <c r="R63" s="5">
        <v>2.2056153518395293E-8</v>
      </c>
      <c r="S63" s="5">
        <v>0</v>
      </c>
      <c r="T63" s="5">
        <v>0</v>
      </c>
      <c r="U63" s="5">
        <v>2.0344481410458866E-7</v>
      </c>
      <c r="V63" s="5">
        <v>0.1295565803637671</v>
      </c>
    </row>
    <row r="64" spans="1:23" x14ac:dyDescent="0.35">
      <c r="A64" s="8">
        <v>307</v>
      </c>
      <c r="B64" s="27" t="s">
        <v>179</v>
      </c>
      <c r="C64" s="34" t="s">
        <v>178</v>
      </c>
      <c r="D64" s="5" t="s">
        <v>18</v>
      </c>
      <c r="E64" s="5">
        <v>1416393.8244518901</v>
      </c>
      <c r="F64" s="5">
        <v>0.92576488428792525</v>
      </c>
      <c r="G64" s="5">
        <v>3.6098011102100679E-4</v>
      </c>
      <c r="H64" s="5">
        <v>0</v>
      </c>
      <c r="I64" s="5">
        <v>2.8938074642099999E-2</v>
      </c>
      <c r="J64" s="5">
        <v>7.7793829722908863E-3</v>
      </c>
      <c r="K64" s="5">
        <v>5.7547553930863895E-5</v>
      </c>
      <c r="L64" s="5">
        <v>5.4120858674066201E-3</v>
      </c>
      <c r="M64" s="5">
        <v>2.1266436975367824E-3</v>
      </c>
      <c r="N64" s="5">
        <v>4.1583339310859127E-2</v>
      </c>
      <c r="O64" s="5">
        <v>1.8467533216000411E-3</v>
      </c>
      <c r="P64" s="5">
        <v>2.7096553506107304</v>
      </c>
      <c r="Q64" s="5">
        <v>4.2611347887896764E-2</v>
      </c>
      <c r="R64" s="5">
        <v>4.9278912118262035</v>
      </c>
      <c r="S64" s="5">
        <v>0</v>
      </c>
      <c r="T64" s="5">
        <v>0</v>
      </c>
      <c r="U64" s="5">
        <v>0.55322556232024489</v>
      </c>
      <c r="V64" s="5">
        <v>8.694027602089502</v>
      </c>
    </row>
    <row r="65" spans="1:23" x14ac:dyDescent="0.35">
      <c r="A65" s="8">
        <v>308</v>
      </c>
      <c r="B65" s="28" t="s">
        <v>181</v>
      </c>
      <c r="C65" s="34" t="s">
        <v>180</v>
      </c>
      <c r="D65" s="5" t="s">
        <v>18</v>
      </c>
      <c r="E65" s="5">
        <v>4164706.7225468201</v>
      </c>
      <c r="F65" s="5">
        <v>0.27133363170138658</v>
      </c>
      <c r="G65" s="5">
        <v>9.785803110539499E-6</v>
      </c>
      <c r="H65" s="5">
        <v>0</v>
      </c>
      <c r="I65" s="5">
        <v>6.3724328251379997E-2</v>
      </c>
      <c r="J65" s="5">
        <v>3.2924779374601315E-3</v>
      </c>
      <c r="K65" s="5">
        <v>3.9943869060343241E-4</v>
      </c>
      <c r="L65" s="5">
        <v>1.3822891702867393E-2</v>
      </c>
      <c r="M65" s="5">
        <v>6.3340834679235689E-4</v>
      </c>
      <c r="N65" s="5">
        <v>9.8560829692344813E-3</v>
      </c>
      <c r="O65" s="5">
        <v>4.2603828269455165E-3</v>
      </c>
      <c r="P65" s="5">
        <v>2.4248330489462231</v>
      </c>
      <c r="Q65" s="5">
        <v>1.1396012531458888E-2</v>
      </c>
      <c r="R65" s="5">
        <v>4.079715550680918</v>
      </c>
      <c r="S65" s="5">
        <v>0</v>
      </c>
      <c r="T65" s="5">
        <v>7.6507187955148403E-4</v>
      </c>
      <c r="U65" s="5">
        <v>2.5346226428978205</v>
      </c>
      <c r="V65" s="5">
        <v>6.8840421122679318</v>
      </c>
    </row>
    <row r="66" spans="1:23" x14ac:dyDescent="0.35">
      <c r="A66" s="8">
        <v>309</v>
      </c>
      <c r="B66" s="27" t="s">
        <v>137</v>
      </c>
      <c r="C66" s="34" t="s">
        <v>136</v>
      </c>
      <c r="D66" s="5" t="s">
        <v>18</v>
      </c>
      <c r="E66" s="5">
        <v>27577670.904787801</v>
      </c>
      <c r="F66" s="5">
        <v>1.6705211132239793E-2</v>
      </c>
      <c r="G66" s="5">
        <v>4.4570561424276678E-2</v>
      </c>
      <c r="H66" s="5">
        <v>2.0837347069096511E-4</v>
      </c>
      <c r="I66" s="5">
        <v>1.1634555623178E-2</v>
      </c>
      <c r="J66" s="5">
        <v>1.7717790660685351E-2</v>
      </c>
      <c r="K66" s="5">
        <v>4.3363446250738048E-2</v>
      </c>
      <c r="L66" s="5">
        <v>1.6571803745778501E-2</v>
      </c>
      <c r="M66" s="5">
        <v>5.0649128594686537E-5</v>
      </c>
      <c r="N66" s="5">
        <v>0.12755291145314074</v>
      </c>
      <c r="O66" s="5">
        <v>0.16249718279234562</v>
      </c>
      <c r="P66" s="5">
        <v>0.47642330312660947</v>
      </c>
      <c r="Q66" s="5">
        <v>2.8454868531445842E-4</v>
      </c>
      <c r="R66" s="5">
        <v>0.4315144538887758</v>
      </c>
      <c r="S66" s="5">
        <v>0</v>
      </c>
      <c r="T66" s="5">
        <v>0</v>
      </c>
      <c r="U66" s="5">
        <v>23.358132434923558</v>
      </c>
      <c r="V66" s="5">
        <v>1.3490947913823681</v>
      </c>
    </row>
    <row r="67" spans="1:23" x14ac:dyDescent="0.35">
      <c r="A67" s="8">
        <v>311</v>
      </c>
      <c r="B67" s="27" t="s">
        <v>139</v>
      </c>
      <c r="C67" s="34" t="s">
        <v>138</v>
      </c>
      <c r="D67" s="5" t="s">
        <v>18</v>
      </c>
      <c r="E67" s="5">
        <v>42050887.955707803</v>
      </c>
      <c r="F67" s="5">
        <v>21.003454967836063</v>
      </c>
      <c r="G67" s="5">
        <v>2.188503013228951E-3</v>
      </c>
      <c r="H67" s="5">
        <v>2.5110646916983417E-5</v>
      </c>
      <c r="I67" s="5">
        <v>1.8061262455339999</v>
      </c>
      <c r="J67" s="5">
        <v>1.7967152460516563E-2</v>
      </c>
      <c r="K67" s="5">
        <v>2.6670150251789047E-4</v>
      </c>
      <c r="L67" s="5">
        <v>0.58998636761552536</v>
      </c>
      <c r="M67" s="5">
        <v>2.7316771436771543E-2</v>
      </c>
      <c r="N67" s="5">
        <v>0.63671463830263575</v>
      </c>
      <c r="O67" s="5">
        <v>1.0036296489013126</v>
      </c>
      <c r="P67" s="5">
        <v>1.3270899360957422</v>
      </c>
      <c r="Q67" s="5">
        <v>4.449077988486096E-3</v>
      </c>
      <c r="R67" s="5">
        <v>3.8291572627336858</v>
      </c>
      <c r="S67" s="5">
        <v>0</v>
      </c>
      <c r="T67" s="5">
        <v>2.5551184582143418E-6</v>
      </c>
      <c r="U67" s="5">
        <v>15.914221918079827</v>
      </c>
      <c r="V67" s="5">
        <v>30.248374939185869</v>
      </c>
    </row>
    <row r="68" spans="1:23" x14ac:dyDescent="0.35">
      <c r="A68" s="8">
        <v>313</v>
      </c>
      <c r="B68" s="27" t="s">
        <v>183</v>
      </c>
      <c r="C68" s="34" t="s">
        <v>182</v>
      </c>
      <c r="D68" s="5" t="s">
        <v>18</v>
      </c>
      <c r="E68" s="5">
        <v>1088350.7297104101</v>
      </c>
      <c r="F68" s="5">
        <v>18.781779124138417</v>
      </c>
      <c r="G68" s="5">
        <v>6.7945096172876349E-2</v>
      </c>
      <c r="H68" s="5">
        <v>1.8730092647103024E-2</v>
      </c>
      <c r="I68" s="5">
        <v>3.6879793855340001E-2</v>
      </c>
      <c r="J68" s="5">
        <v>8.9871764064581585E-4</v>
      </c>
      <c r="K68" s="5">
        <v>5.7940053953752105E-3</v>
      </c>
      <c r="L68" s="5">
        <v>0.10337295407508156</v>
      </c>
      <c r="M68" s="5">
        <v>2.7128336660245223E-2</v>
      </c>
      <c r="N68" s="5">
        <v>0.29059898740921769</v>
      </c>
      <c r="O68" s="5">
        <v>2.1555606441557729E-2</v>
      </c>
      <c r="P68" s="5">
        <v>0.71908645222140066</v>
      </c>
      <c r="Q68" s="5">
        <v>2.26721950253727E-3</v>
      </c>
      <c r="R68" s="5">
        <v>3.9382113394086815</v>
      </c>
      <c r="S68" s="5">
        <v>0</v>
      </c>
      <c r="T68" s="5">
        <v>0</v>
      </c>
      <c r="U68" s="5">
        <v>0</v>
      </c>
      <c r="V68" s="5">
        <v>24.014247725568485</v>
      </c>
    </row>
    <row r="69" spans="1:23" x14ac:dyDescent="0.35">
      <c r="A69" s="8">
        <v>315</v>
      </c>
      <c r="B69" s="27" t="s">
        <v>185</v>
      </c>
      <c r="C69" s="36" t="s">
        <v>184</v>
      </c>
      <c r="D69" s="5" t="s">
        <v>18</v>
      </c>
      <c r="E69" s="5">
        <v>1064616.762175</v>
      </c>
      <c r="F69" s="5">
        <v>0.26445474090110649</v>
      </c>
      <c r="G69" s="5">
        <v>0.15618455476906493</v>
      </c>
      <c r="H69" s="5">
        <v>0</v>
      </c>
      <c r="I69" s="5">
        <v>1.6771518952435997E-2</v>
      </c>
      <c r="J69" s="5">
        <v>5.3593933542317419E-4</v>
      </c>
      <c r="K69" s="5">
        <v>5.4742374975330814E-3</v>
      </c>
      <c r="L69" s="5">
        <v>3.8524989890477211E-3</v>
      </c>
      <c r="M69" s="5">
        <v>1.0482138170738797E-2</v>
      </c>
      <c r="N69" s="5">
        <v>2.2770461504375207E-2</v>
      </c>
      <c r="O69" s="5">
        <v>2.8537029548504741E-4</v>
      </c>
      <c r="P69" s="5">
        <v>5.6297225470668</v>
      </c>
      <c r="Q69" s="5">
        <v>1.4512123563093206E-2</v>
      </c>
      <c r="R69" s="5">
        <v>9.9808121640722405</v>
      </c>
      <c r="S69" s="5">
        <v>0</v>
      </c>
      <c r="T69" s="5">
        <v>0</v>
      </c>
      <c r="U69" s="5">
        <v>13.844649402159259</v>
      </c>
      <c r="V69" s="5">
        <v>16.105858295117343</v>
      </c>
    </row>
    <row r="70" spans="1:23" s="6" customFormat="1" x14ac:dyDescent="0.35">
      <c r="A70" s="19">
        <v>316</v>
      </c>
      <c r="B70" s="29" t="s">
        <v>203</v>
      </c>
      <c r="C70" s="36" t="s">
        <v>202</v>
      </c>
      <c r="D70" s="6" t="s">
        <v>18</v>
      </c>
      <c r="E70" s="6">
        <v>325005.8</v>
      </c>
      <c r="F70" s="6">
        <v>3.5772561597378814E-2</v>
      </c>
      <c r="G70" s="6">
        <v>2.2092805728401523E-2</v>
      </c>
      <c r="H70" s="6">
        <v>0</v>
      </c>
      <c r="I70" s="6">
        <v>1.6142111925399197E-3</v>
      </c>
      <c r="J70" s="6">
        <v>2.2115605321514917E-3</v>
      </c>
      <c r="K70" s="6">
        <v>6.4978840377600427E-4</v>
      </c>
      <c r="L70" s="6">
        <v>2.9525473083861853E-3</v>
      </c>
      <c r="M70" s="6">
        <v>2.644752801333446E-3</v>
      </c>
      <c r="N70" s="6">
        <v>2.207000613526133E-2</v>
      </c>
      <c r="O70" s="6">
        <v>3.4199389672443221E-5</v>
      </c>
      <c r="P70" s="6">
        <v>6.9746577291851244</v>
      </c>
      <c r="Q70" s="6">
        <v>4.5827182161058922E-3</v>
      </c>
      <c r="R70" s="6">
        <v>10.599530839127519</v>
      </c>
      <c r="S70" s="6">
        <v>0</v>
      </c>
      <c r="T70" s="6">
        <v>0</v>
      </c>
      <c r="U70" s="6">
        <v>37.346417510060711</v>
      </c>
      <c r="V70" s="6">
        <f>SUM(F70:T70)</f>
        <v>17.668813719617653</v>
      </c>
      <c r="W70" s="6" t="s">
        <v>207</v>
      </c>
    </row>
    <row r="71" spans="1:23" x14ac:dyDescent="0.35">
      <c r="A71" s="8">
        <v>3069</v>
      </c>
      <c r="B71" s="27" t="s">
        <v>187</v>
      </c>
      <c r="C71" s="34" t="s">
        <v>186</v>
      </c>
      <c r="D71" s="5" t="s">
        <v>18</v>
      </c>
      <c r="E71" s="5">
        <v>730791.77756186796</v>
      </c>
      <c r="F71" s="5">
        <v>0.49823887751530727</v>
      </c>
      <c r="G71" s="5">
        <v>2.6158415617562421</v>
      </c>
      <c r="H71" s="5">
        <v>0</v>
      </c>
      <c r="I71" s="5">
        <v>2.3088193450280001E-2</v>
      </c>
      <c r="J71" s="5">
        <v>5.2574277891982426E-3</v>
      </c>
      <c r="K71" s="5">
        <v>3.6502873753338922E-4</v>
      </c>
      <c r="L71" s="5">
        <v>2.7159152041189523E-2</v>
      </c>
      <c r="M71" s="5">
        <v>1.8961214977419563E-3</v>
      </c>
      <c r="N71" s="5">
        <v>0.55835708264955541</v>
      </c>
      <c r="O71" s="5">
        <v>2.0279374307419695E-5</v>
      </c>
      <c r="P71" s="5">
        <v>3.0735166208149689</v>
      </c>
      <c r="Q71" s="5">
        <v>5.0191451410858776E-2</v>
      </c>
      <c r="R71" s="5">
        <v>5.9376892606487193</v>
      </c>
      <c r="S71" s="5">
        <v>0</v>
      </c>
      <c r="T71" s="5">
        <v>2.2814296095833932E-4</v>
      </c>
      <c r="U71" s="5">
        <v>65.52907680922992</v>
      </c>
      <c r="V71" s="5">
        <v>12.79184920064686</v>
      </c>
    </row>
    <row r="72" spans="1:23" x14ac:dyDescent="0.35">
      <c r="A72" s="8">
        <v>3525</v>
      </c>
      <c r="B72" s="27" t="s">
        <v>189</v>
      </c>
      <c r="C72" s="36" t="s">
        <v>188</v>
      </c>
      <c r="D72" s="5" t="s">
        <v>18</v>
      </c>
      <c r="E72" s="5">
        <v>2556614.4055723199</v>
      </c>
      <c r="F72" s="5">
        <v>0.51062078511120945</v>
      </c>
      <c r="G72" s="5">
        <v>0.19892343909640492</v>
      </c>
      <c r="H72" s="5">
        <v>0</v>
      </c>
      <c r="I72" s="5">
        <v>2.6276403208136002E-2</v>
      </c>
      <c r="J72" s="5">
        <v>1.2819465433899968E-2</v>
      </c>
      <c r="K72" s="5">
        <v>7.4777799727329935E-4</v>
      </c>
      <c r="L72" s="5">
        <v>1.2157189184357538E-2</v>
      </c>
      <c r="M72" s="5">
        <v>2.7698218724584903E-2</v>
      </c>
      <c r="N72" s="5">
        <v>8.681180842768299E-2</v>
      </c>
      <c r="O72" s="5">
        <v>1.8984286364892827E-4</v>
      </c>
      <c r="P72" s="5">
        <v>4.7133229726543391</v>
      </c>
      <c r="Q72" s="5">
        <v>7.0343302301645247E-3</v>
      </c>
      <c r="R72" s="5">
        <v>6.0744702197384548</v>
      </c>
      <c r="S72" s="5">
        <v>0</v>
      </c>
      <c r="T72" s="5">
        <v>1.3332475920379893E-4</v>
      </c>
      <c r="U72" s="5">
        <v>23.824711308522531</v>
      </c>
      <c r="V72" s="5">
        <v>11.67120577742936</v>
      </c>
    </row>
    <row r="73" spans="1:23" x14ac:dyDescent="0.35">
      <c r="A73" s="8">
        <v>4248</v>
      </c>
      <c r="B73" s="27" t="s">
        <v>140</v>
      </c>
      <c r="C73" s="36" t="s">
        <v>141</v>
      </c>
      <c r="D73" s="5" t="s">
        <v>18</v>
      </c>
      <c r="E73" s="5">
        <v>569351.00560865295</v>
      </c>
      <c r="F73" s="5">
        <v>6.756727621192228</v>
      </c>
      <c r="G73" s="5">
        <v>1.4446448536284317E-3</v>
      </c>
      <c r="H73" s="5">
        <v>3.0584823477728205E-3</v>
      </c>
      <c r="I73" s="5">
        <v>0.34616070480019995</v>
      </c>
      <c r="J73" s="5">
        <v>2.004282049176825E-3</v>
      </c>
      <c r="K73" s="5">
        <v>3.9695196428445636E-4</v>
      </c>
      <c r="L73" s="5">
        <v>8.142070454312339E-2</v>
      </c>
      <c r="M73" s="5">
        <v>4.5551864754090463E-5</v>
      </c>
      <c r="N73" s="5">
        <v>0.37187891644235549</v>
      </c>
      <c r="O73" s="5">
        <v>0.14263590336331811</v>
      </c>
      <c r="P73" s="5">
        <v>2.1546162176833668</v>
      </c>
      <c r="Q73" s="5">
        <v>7.2232242681338193E-3</v>
      </c>
      <c r="R73" s="5">
        <v>2.8540455787550565</v>
      </c>
      <c r="S73" s="5">
        <v>0</v>
      </c>
      <c r="T73" s="5">
        <v>5.8566683255231264E-5</v>
      </c>
      <c r="U73" s="5">
        <v>9.8221013153840016</v>
      </c>
      <c r="V73" s="5">
        <v>12.721717350810655</v>
      </c>
    </row>
    <row r="74" spans="1:23" x14ac:dyDescent="0.35">
      <c r="A74" s="8">
        <v>4431</v>
      </c>
      <c r="B74" s="27" t="s">
        <v>191</v>
      </c>
      <c r="C74" s="34" t="s">
        <v>190</v>
      </c>
      <c r="D74" s="5" t="s">
        <v>18</v>
      </c>
      <c r="E74" s="5">
        <v>3172084.3462236701</v>
      </c>
      <c r="F74" s="5">
        <v>8.9058963812452763E-2</v>
      </c>
      <c r="G74" s="5">
        <v>0.17580061219493778</v>
      </c>
      <c r="H74" s="5">
        <v>1.0278415212635533E-4</v>
      </c>
      <c r="I74" s="5">
        <v>7.595239697011401E-3</v>
      </c>
      <c r="J74" s="5">
        <v>3.6327189766308735E-2</v>
      </c>
      <c r="K74" s="5">
        <v>4.9640073470116192E-4</v>
      </c>
      <c r="L74" s="5">
        <v>9.4491339852504214E-3</v>
      </c>
      <c r="M74" s="5">
        <v>0.19328559807387607</v>
      </c>
      <c r="N74" s="5">
        <v>4.7518982330820039E-2</v>
      </c>
      <c r="O74" s="5">
        <v>0</v>
      </c>
      <c r="P74" s="5">
        <v>1.6852127502120815</v>
      </c>
      <c r="Q74" s="5">
        <v>6.1950811690714693E-3</v>
      </c>
      <c r="R74" s="5">
        <v>4.4702930162883501</v>
      </c>
      <c r="S74" s="5">
        <v>0</v>
      </c>
      <c r="T74" s="5">
        <v>0</v>
      </c>
      <c r="U74" s="5">
        <v>25.724675098005289</v>
      </c>
      <c r="V74" s="5">
        <v>6.7213357524169872</v>
      </c>
    </row>
    <row r="75" spans="1:23" x14ac:dyDescent="0.35">
      <c r="A75" s="8">
        <v>5288</v>
      </c>
      <c r="B75" s="30" t="s">
        <v>21</v>
      </c>
      <c r="C75" s="37" t="s">
        <v>22</v>
      </c>
      <c r="D75" s="5" t="s">
        <v>18</v>
      </c>
      <c r="E75" s="5">
        <v>4506653</v>
      </c>
      <c r="F75" s="6">
        <v>3.3462680419366166</v>
      </c>
      <c r="G75" s="6">
        <v>2.6488070758958822</v>
      </c>
      <c r="H75" s="6">
        <v>1.3108911612699953E-5</v>
      </c>
      <c r="I75" s="6">
        <v>0.26336414674055375</v>
      </c>
      <c r="J75" s="6">
        <v>0.729156898701387</v>
      </c>
      <c r="K75" s="6">
        <v>1.6120909464301007E-2</v>
      </c>
      <c r="L75" s="6">
        <v>0.21863402840191251</v>
      </c>
      <c r="M75" s="6">
        <v>3.1712642009716994E-3</v>
      </c>
      <c r="N75" s="6">
        <v>1.4287009499313152</v>
      </c>
      <c r="O75" s="6">
        <v>1.3934898027440747E-3</v>
      </c>
      <c r="P75" s="6">
        <v>1.2676404922243376</v>
      </c>
      <c r="Q75" s="6">
        <v>4.2519936635932627E-2</v>
      </c>
      <c r="R75" s="6">
        <v>7.4439986848321356</v>
      </c>
      <c r="S75" s="6">
        <v>0</v>
      </c>
      <c r="T75" s="6">
        <v>0</v>
      </c>
      <c r="U75" s="6">
        <v>11.848103048222864</v>
      </c>
      <c r="V75" s="5">
        <f>SUM(F75:T75)</f>
        <v>17.409789027679704</v>
      </c>
    </row>
    <row r="76" spans="1:23" x14ac:dyDescent="0.35">
      <c r="A76" s="8">
        <v>5719</v>
      </c>
      <c r="B76" s="27" t="s">
        <v>193</v>
      </c>
      <c r="C76" s="34" t="s">
        <v>192</v>
      </c>
      <c r="D76" s="5" t="s">
        <v>18</v>
      </c>
      <c r="E76" s="5">
        <v>599003.97590420803</v>
      </c>
      <c r="F76" s="5">
        <v>4.2127858937682172E-2</v>
      </c>
      <c r="G76" s="5">
        <v>0</v>
      </c>
      <c r="H76" s="5">
        <v>0</v>
      </c>
      <c r="I76" s="5">
        <v>7.0212360574360005E-4</v>
      </c>
      <c r="J76" s="5">
        <v>3.7111606757613511E-5</v>
      </c>
      <c r="K76" s="5">
        <v>1.2370535585889964E-5</v>
      </c>
      <c r="L76" s="5">
        <v>2.1648437275248244E-4</v>
      </c>
      <c r="M76" s="5">
        <v>1.9792856937390113E-4</v>
      </c>
      <c r="N76" s="5">
        <v>4.5152454888388422E-4</v>
      </c>
      <c r="O76" s="5">
        <v>1.6885781074669043E-3</v>
      </c>
      <c r="P76" s="5">
        <v>1.4449775207137958</v>
      </c>
      <c r="Q76" s="5">
        <v>2.5607008662733026E-3</v>
      </c>
      <c r="R76" s="5">
        <v>1.8619449784392763</v>
      </c>
      <c r="S76" s="5">
        <v>0</v>
      </c>
      <c r="T76" s="5">
        <v>0</v>
      </c>
      <c r="U76" s="5">
        <v>27.399016818265977</v>
      </c>
      <c r="V76" s="5">
        <v>3.354917180303592</v>
      </c>
    </row>
    <row r="77" spans="1:23" x14ac:dyDescent="0.35">
      <c r="A77" s="8">
        <v>5981</v>
      </c>
      <c r="B77" s="27" t="s">
        <v>91</v>
      </c>
      <c r="C77" s="34" t="s">
        <v>90</v>
      </c>
      <c r="D77" s="5" t="s">
        <v>18</v>
      </c>
      <c r="E77" s="5">
        <v>134.71327189308099</v>
      </c>
      <c r="F77" s="5">
        <v>0.43261310344273157</v>
      </c>
      <c r="G77" s="5">
        <v>0</v>
      </c>
      <c r="H77" s="5">
        <v>0</v>
      </c>
      <c r="I77" s="5">
        <v>1.0640152755410002E-2</v>
      </c>
      <c r="J77" s="5">
        <v>0</v>
      </c>
      <c r="K77" s="5">
        <v>0</v>
      </c>
      <c r="L77" s="5">
        <v>2.3117684614950085E-3</v>
      </c>
      <c r="M77" s="5">
        <v>0</v>
      </c>
      <c r="N77" s="5">
        <v>1.5620057172276254E-3</v>
      </c>
      <c r="O77" s="5">
        <v>8.1224297295421754E-4</v>
      </c>
      <c r="P77" s="5">
        <v>0.4044345203041238</v>
      </c>
      <c r="Q77" s="5">
        <v>2.5117051932986502E-2</v>
      </c>
      <c r="R77" s="5">
        <v>1.9214544728737653</v>
      </c>
      <c r="S77" s="5">
        <v>0</v>
      </c>
      <c r="T77" s="5">
        <v>0</v>
      </c>
      <c r="U77" s="5">
        <v>0</v>
      </c>
      <c r="V77" s="5">
        <v>2.7989453184606941</v>
      </c>
    </row>
    <row r="78" spans="1:23" x14ac:dyDescent="0.35">
      <c r="A78" s="8">
        <v>6297</v>
      </c>
      <c r="B78" s="27" t="s">
        <v>143</v>
      </c>
      <c r="C78" s="34" t="s">
        <v>142</v>
      </c>
      <c r="D78" s="5" t="s">
        <v>18</v>
      </c>
      <c r="E78" s="5">
        <v>4994390.6052715201</v>
      </c>
      <c r="F78" s="5">
        <v>2.3664448646697257E-3</v>
      </c>
      <c r="G78" s="5">
        <v>2.0341040184721493E-3</v>
      </c>
      <c r="H78" s="5">
        <v>0</v>
      </c>
      <c r="I78" s="5">
        <v>9.775371143201999E-4</v>
      </c>
      <c r="J78" s="5">
        <v>1.0897515693407043E-3</v>
      </c>
      <c r="K78" s="5">
        <v>1.3419745329731085E-3</v>
      </c>
      <c r="L78" s="5">
        <v>8.3975410244781906E-4</v>
      </c>
      <c r="M78" s="5">
        <v>2.225496737932422E-6</v>
      </c>
      <c r="N78" s="5">
        <v>4.8661969839361462E-2</v>
      </c>
      <c r="O78" s="5">
        <v>3.9413547228825167E-2</v>
      </c>
      <c r="P78" s="5">
        <v>0.39584984660857381</v>
      </c>
      <c r="Q78" s="5">
        <v>4.317463671590924E-4</v>
      </c>
      <c r="R78" s="5">
        <v>0.38620973657223934</v>
      </c>
      <c r="S78" s="5">
        <v>0</v>
      </c>
      <c r="T78" s="5">
        <v>0</v>
      </c>
      <c r="U78" s="5">
        <v>0.90806053199291203</v>
      </c>
      <c r="V78" s="5">
        <v>0.87921863831512059</v>
      </c>
    </row>
    <row r="79" spans="1:23" x14ac:dyDescent="0.35">
      <c r="A79" s="8">
        <v>6557</v>
      </c>
      <c r="B79" s="27" t="s">
        <v>195</v>
      </c>
      <c r="C79" s="36" t="s">
        <v>194</v>
      </c>
      <c r="D79" s="5" t="s">
        <v>18</v>
      </c>
      <c r="E79" s="5">
        <v>979860.05672902497</v>
      </c>
      <c r="F79" s="5">
        <v>4.1932977789338952E-3</v>
      </c>
      <c r="G79" s="5">
        <v>0</v>
      </c>
      <c r="H79" s="5">
        <v>0</v>
      </c>
      <c r="I79" s="5">
        <v>4.8898933702060003E-5</v>
      </c>
      <c r="J79" s="5">
        <v>2.2686913141229246E-5</v>
      </c>
      <c r="K79" s="5">
        <v>3.7811521901981722E-5</v>
      </c>
      <c r="L79" s="5">
        <v>3.7433406682919234E-4</v>
      </c>
      <c r="M79" s="5">
        <v>1.5124608760814346E-5</v>
      </c>
      <c r="N79" s="5">
        <v>3.0589521218770707E-3</v>
      </c>
      <c r="O79" s="5">
        <v>4.7642517596558221E-4</v>
      </c>
      <c r="P79" s="5">
        <v>0.81807874441556272</v>
      </c>
      <c r="Q79" s="5">
        <v>4.6735041070902874E-3</v>
      </c>
      <c r="R79" s="5">
        <v>4.282328788403591</v>
      </c>
      <c r="S79" s="5">
        <v>0</v>
      </c>
      <c r="T79" s="5">
        <v>2.646806533140577E-5</v>
      </c>
      <c r="U79" s="5">
        <v>83.577544414176558</v>
      </c>
      <c r="V79" s="5">
        <v>5.1133350361126872</v>
      </c>
    </row>
    <row r="80" spans="1:23" x14ac:dyDescent="0.35">
      <c r="A80" s="8">
        <v>6662</v>
      </c>
      <c r="B80" s="27" t="s">
        <v>197</v>
      </c>
      <c r="C80" s="34" t="s">
        <v>196</v>
      </c>
      <c r="D80" s="5" t="s">
        <v>18</v>
      </c>
      <c r="E80" s="5">
        <v>526575.67489443999</v>
      </c>
      <c r="F80" s="5">
        <v>2.7440500366650994E-4</v>
      </c>
      <c r="G80" s="5">
        <v>1.6886461764071739E-4</v>
      </c>
      <c r="H80" s="5">
        <v>3.7994538969246441E-4</v>
      </c>
      <c r="I80" s="5">
        <v>2.1721112502399997E-4</v>
      </c>
      <c r="J80" s="5">
        <v>1.6182859190578332E-4</v>
      </c>
      <c r="K80" s="5">
        <v>2.3218884925609577E-4</v>
      </c>
      <c r="L80" s="5">
        <v>7.036025735031241E-6</v>
      </c>
      <c r="M80" s="5">
        <v>0</v>
      </c>
      <c r="N80" s="5">
        <v>6.9656654776867593E-4</v>
      </c>
      <c r="O80" s="5">
        <v>0</v>
      </c>
      <c r="P80" s="5">
        <v>0.53594815228886028</v>
      </c>
      <c r="Q80" s="5">
        <v>4.2216154410187433E-5</v>
      </c>
      <c r="R80" s="5">
        <v>2.7941606119476945</v>
      </c>
      <c r="S80" s="5">
        <v>0</v>
      </c>
      <c r="T80" s="5">
        <v>0</v>
      </c>
      <c r="U80" s="5">
        <v>0</v>
      </c>
      <c r="V80" s="5">
        <v>3.332289026541654</v>
      </c>
    </row>
    <row r="81" spans="1:22" x14ac:dyDescent="0.35">
      <c r="A81" s="8">
        <v>7150</v>
      </c>
      <c r="B81" s="27" t="s">
        <v>145</v>
      </c>
      <c r="C81" s="34" t="s">
        <v>144</v>
      </c>
      <c r="D81" s="5" t="s">
        <v>18</v>
      </c>
      <c r="E81" s="5">
        <v>130873.13325145</v>
      </c>
      <c r="F81" s="5">
        <v>1.8450667771611819</v>
      </c>
      <c r="G81" s="5">
        <v>2.8309859409536258E-5</v>
      </c>
      <c r="H81" s="5">
        <v>0</v>
      </c>
      <c r="I81" s="5">
        <v>0.10720666109949999</v>
      </c>
      <c r="J81" s="5">
        <v>0.25181619944836547</v>
      </c>
      <c r="K81" s="5">
        <v>6.7377465394766051E-3</v>
      </c>
      <c r="L81" s="5">
        <v>1.6617887473433152E-2</v>
      </c>
      <c r="M81" s="5">
        <v>3.1735352398177485E-2</v>
      </c>
      <c r="N81" s="5">
        <v>6.3980282265649908E-3</v>
      </c>
      <c r="O81" s="5">
        <v>9.2573240269354599E-3</v>
      </c>
      <c r="P81" s="5">
        <v>2.7181711512108304</v>
      </c>
      <c r="Q81" s="5">
        <v>1.2229859264927635E-2</v>
      </c>
      <c r="R81" s="5">
        <v>5.9940748426538155</v>
      </c>
      <c r="S81" s="5">
        <v>0</v>
      </c>
      <c r="T81" s="5">
        <v>0</v>
      </c>
      <c r="U81" s="5">
        <v>25.23869262143198</v>
      </c>
      <c r="V81" s="5">
        <v>10.999340139362619</v>
      </c>
    </row>
    <row r="82" spans="1:22" x14ac:dyDescent="0.35">
      <c r="A82" s="8">
        <v>8352</v>
      </c>
      <c r="B82" s="27" t="s">
        <v>199</v>
      </c>
      <c r="C82" s="34" t="s">
        <v>198</v>
      </c>
      <c r="D82" s="5" t="s">
        <v>18</v>
      </c>
      <c r="E82" s="5">
        <v>2915384.83319605</v>
      </c>
      <c r="F82" s="5">
        <v>0.12653287682618905</v>
      </c>
      <c r="G82" s="5">
        <v>0</v>
      </c>
      <c r="H82" s="5">
        <v>0</v>
      </c>
      <c r="I82" s="5">
        <v>5.2231180838740003E-3</v>
      </c>
      <c r="J82" s="5">
        <v>6.2017198532831361E-4</v>
      </c>
      <c r="K82" s="5">
        <v>3.6091976195357464E-4</v>
      </c>
      <c r="L82" s="5">
        <v>6.9451637291412793E-3</v>
      </c>
      <c r="M82" s="5">
        <v>5.4646301985927792E-5</v>
      </c>
      <c r="N82" s="5">
        <v>9.4677895301305132E-3</v>
      </c>
      <c r="O82" s="5">
        <v>8.2565478923947638E-2</v>
      </c>
      <c r="P82" s="5">
        <v>2.1362891543796794</v>
      </c>
      <c r="Q82" s="5">
        <v>4.7885410670459134E-3</v>
      </c>
      <c r="R82" s="5">
        <v>3.437900525472521</v>
      </c>
      <c r="S82" s="5">
        <v>0</v>
      </c>
      <c r="T82" s="5">
        <v>1.8452658251995339E-3</v>
      </c>
      <c r="U82" s="5">
        <v>20.581706135953731</v>
      </c>
      <c r="V82" s="5">
        <v>5.8125936518869956</v>
      </c>
    </row>
    <row r="83" spans="1:22" x14ac:dyDescent="0.35">
      <c r="A83" s="8">
        <v>10060</v>
      </c>
      <c r="B83" s="27" t="s">
        <v>201</v>
      </c>
      <c r="C83" s="34" t="s">
        <v>200</v>
      </c>
      <c r="D83" s="5" t="s">
        <v>18</v>
      </c>
      <c r="E83" s="5">
        <v>2990447.5525370901</v>
      </c>
      <c r="F83" s="5">
        <v>3.2865493633771628E-2</v>
      </c>
      <c r="G83" s="5">
        <v>0</v>
      </c>
      <c r="H83" s="5">
        <v>0</v>
      </c>
      <c r="I83" s="5">
        <v>4.1832432771980006E-4</v>
      </c>
      <c r="J83" s="5">
        <v>1.7345229798761838E-4</v>
      </c>
      <c r="K83" s="5">
        <v>1.2761133351967747E-4</v>
      </c>
      <c r="L83" s="5">
        <v>2.4159427219757457E-4</v>
      </c>
      <c r="M83" s="5">
        <v>1.1658472314759227E-3</v>
      </c>
      <c r="N83" s="5">
        <v>1.0754042475251847E-3</v>
      </c>
      <c r="O83" s="5">
        <v>1.7444345397645677E-3</v>
      </c>
      <c r="P83" s="5">
        <v>1.5446447492719795</v>
      </c>
      <c r="Q83" s="5">
        <v>3.4417891700752597E-3</v>
      </c>
      <c r="R83" s="5">
        <v>2.6855817528661592</v>
      </c>
      <c r="S83" s="5">
        <v>0</v>
      </c>
      <c r="T83" s="5">
        <v>0</v>
      </c>
      <c r="U83" s="5">
        <v>0</v>
      </c>
      <c r="V83" s="5">
        <v>4.2714804531921757</v>
      </c>
    </row>
    <row r="84" spans="1:22" x14ac:dyDescent="0.35">
      <c r="A84" s="8">
        <v>10077</v>
      </c>
      <c r="B84" s="31" t="s">
        <v>147</v>
      </c>
      <c r="C84" s="38" t="s">
        <v>146</v>
      </c>
      <c r="D84" s="5" t="s">
        <v>18</v>
      </c>
      <c r="E84" s="5">
        <v>21014505.573938899</v>
      </c>
      <c r="F84" s="5">
        <v>0.14428824196389789</v>
      </c>
      <c r="G84" s="5">
        <v>0</v>
      </c>
      <c r="H84" s="5">
        <v>0</v>
      </c>
      <c r="I84" s="5">
        <v>5.2077346725100003E-3</v>
      </c>
      <c r="J84" s="5">
        <v>0.59520519628654844</v>
      </c>
      <c r="K84" s="5">
        <v>7.8729796624419646E-3</v>
      </c>
      <c r="L84" s="5">
        <v>0.39217752666139399</v>
      </c>
      <c r="M84" s="5">
        <v>1.6943082422139527E-4</v>
      </c>
      <c r="N84" s="5">
        <v>0.107340509728685</v>
      </c>
      <c r="O84" s="5">
        <v>2.4536968437641075E-2</v>
      </c>
      <c r="P84" s="5">
        <v>1.2637478460571003</v>
      </c>
      <c r="Q84" s="5">
        <v>4.3900390459065139E-3</v>
      </c>
      <c r="R84" s="5">
        <v>1.6510631840903967</v>
      </c>
      <c r="S84" s="5">
        <v>0</v>
      </c>
      <c r="T84" s="5">
        <v>1.9702283669868989E-3</v>
      </c>
      <c r="U84" s="5">
        <v>0</v>
      </c>
      <c r="V84" s="5">
        <v>4.1979698857977299</v>
      </c>
    </row>
    <row r="85" spans="1:22" x14ac:dyDescent="0.35">
      <c r="A85" s="8">
        <v>11262</v>
      </c>
      <c r="B85" s="27" t="s">
        <v>149</v>
      </c>
      <c r="C85" s="34" t="s">
        <v>148</v>
      </c>
      <c r="D85" s="5" t="s">
        <v>18</v>
      </c>
      <c r="E85" s="5">
        <v>13799960.340412</v>
      </c>
      <c r="F85" s="5">
        <v>0.78616137661298502</v>
      </c>
      <c r="G85" s="5">
        <v>9.8582815909922829E-3</v>
      </c>
      <c r="H85" s="5">
        <v>1.9773153192434512</v>
      </c>
      <c r="I85" s="5">
        <v>1.386927857114</v>
      </c>
      <c r="J85" s="5">
        <v>0.9857570121547411</v>
      </c>
      <c r="K85" s="5">
        <v>3.3331124176211766</v>
      </c>
      <c r="L85" s="5">
        <v>0.72969245020617701</v>
      </c>
      <c r="M85" s="5">
        <v>0.3275022683294066</v>
      </c>
      <c r="N85" s="5">
        <v>2.5386875248698577</v>
      </c>
      <c r="O85" s="5">
        <v>1.5492673847959855</v>
      </c>
      <c r="P85" s="5">
        <v>5.1237741330761244</v>
      </c>
      <c r="Q85" s="5">
        <v>3.8180940156789939E-2</v>
      </c>
      <c r="R85" s="5">
        <v>2.386151968044798</v>
      </c>
      <c r="S85" s="5">
        <v>0</v>
      </c>
      <c r="T85" s="5">
        <v>0</v>
      </c>
      <c r="U85" s="5">
        <v>39.126524919826707</v>
      </c>
      <c r="V85" s="5">
        <v>21.172388933816478</v>
      </c>
    </row>
    <row r="88" spans="1:22" x14ac:dyDescent="0.35">
      <c r="B88" s="32"/>
    </row>
  </sheetData>
  <autoFilter ref="A1:A145"/>
  <pageMargins left="0.7" right="0.7" top="0.75" bottom="0.75" header="0.3" footer="0.3"/>
  <pageSetup orientation="portrait" horizontalDpi="1200" verticalDpi="1200" r:id="rId1"/>
  <ignoredErrors>
    <ignoredError sqref="V75 V30 V57 V7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0"/>
  <sheetViews>
    <sheetView workbookViewId="0">
      <selection activeCell="B1" sqref="B1:C1048576"/>
    </sheetView>
  </sheetViews>
  <sheetFormatPr defaultRowHeight="14.5" x14ac:dyDescent="0.35"/>
  <cols>
    <col min="1" max="1" width="8.7265625" style="2"/>
    <col min="2" max="2" width="24.54296875" style="48" customWidth="1"/>
    <col min="3" max="3" width="23.36328125" style="48" customWidth="1"/>
    <col min="4" max="4" width="12.6328125" style="2" customWidth="1"/>
    <col min="5" max="5" width="19.26953125" style="5" customWidth="1"/>
    <col min="6" max="6" width="14.7265625" style="5" customWidth="1"/>
    <col min="7" max="8" width="9.36328125" style="5" bestFit="1" customWidth="1"/>
    <col min="9" max="9" width="10.36328125" style="5" bestFit="1" customWidth="1"/>
    <col min="10" max="10" width="20.7265625" style="5" customWidth="1"/>
    <col min="11" max="11" width="22.1796875" style="5" customWidth="1"/>
    <col min="12" max="12" width="14.54296875" style="5" customWidth="1"/>
    <col min="13" max="13" width="14.453125" style="5" customWidth="1"/>
    <col min="14" max="14" width="10.36328125" style="5" bestFit="1" customWidth="1"/>
    <col min="15" max="15" width="9.36328125" style="5" bestFit="1" customWidth="1"/>
    <col min="16" max="16" width="10.36328125" style="5" bestFit="1" customWidth="1"/>
    <col min="17" max="17" width="8.81640625" style="5" bestFit="1" customWidth="1"/>
    <col min="18" max="18" width="18.81640625" style="5" customWidth="1"/>
    <col min="19" max="19" width="18" style="5" customWidth="1"/>
    <col min="20" max="20" width="17.6328125" style="5" customWidth="1"/>
    <col min="21" max="21" width="17.26953125" style="5" customWidth="1"/>
    <col min="22" max="22" width="35.08984375" style="5" customWidth="1"/>
    <col min="23" max="23" width="18.7265625" style="2" customWidth="1"/>
    <col min="24" max="16384" width="8.7265625" style="2"/>
  </cols>
  <sheetData>
    <row r="1" spans="1:23" s="1" customFormat="1" x14ac:dyDescent="0.35">
      <c r="A1" s="1" t="s">
        <v>0</v>
      </c>
      <c r="B1" s="39" t="s">
        <v>19</v>
      </c>
      <c r="C1" s="39" t="s">
        <v>20</v>
      </c>
      <c r="D1" s="1" t="s">
        <v>1</v>
      </c>
      <c r="E1" s="4" t="s">
        <v>208</v>
      </c>
      <c r="F1" s="4" t="s">
        <v>2</v>
      </c>
      <c r="G1" s="4" t="s">
        <v>3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28</v>
      </c>
      <c r="W1" s="1" t="s">
        <v>206</v>
      </c>
    </row>
    <row r="2" spans="1:23" x14ac:dyDescent="0.35">
      <c r="A2" s="2">
        <v>209</v>
      </c>
      <c r="B2" s="40" t="s">
        <v>50</v>
      </c>
      <c r="C2" s="41" t="s">
        <v>51</v>
      </c>
      <c r="D2" s="2" t="s">
        <v>18</v>
      </c>
      <c r="E2" s="5">
        <v>64588650.030645601</v>
      </c>
      <c r="F2" s="5">
        <v>35902.264504965897</v>
      </c>
      <c r="G2" s="5">
        <v>225.22694626704927</v>
      </c>
      <c r="H2" s="5">
        <v>0</v>
      </c>
      <c r="I2" s="5">
        <v>171594.59055285651</v>
      </c>
      <c r="J2" s="5">
        <v>47625.810560617188</v>
      </c>
      <c r="K2" s="5">
        <v>5473.4334592800542</v>
      </c>
      <c r="L2" s="5">
        <v>40815.83542352284</v>
      </c>
      <c r="M2" s="5">
        <v>438.41264273348389</v>
      </c>
      <c r="N2" s="5">
        <v>68579.771163346857</v>
      </c>
      <c r="O2" s="5">
        <v>463818.01256242313</v>
      </c>
      <c r="P2" s="5">
        <v>373384.44746147783</v>
      </c>
      <c r="Q2" s="5">
        <v>820.50928640090967</v>
      </c>
      <c r="R2" s="5">
        <v>163783.26433539746</v>
      </c>
      <c r="S2" s="5">
        <v>0</v>
      </c>
      <c r="T2" s="5">
        <v>0</v>
      </c>
      <c r="U2" s="5">
        <v>10863294.642840965</v>
      </c>
      <c r="V2" s="5">
        <f>SUM(F2:T2)</f>
        <v>1372461.5788992892</v>
      </c>
    </row>
    <row r="3" spans="1:23" x14ac:dyDescent="0.35">
      <c r="A3" s="2">
        <v>211</v>
      </c>
      <c r="B3" s="40" t="s">
        <v>53</v>
      </c>
      <c r="C3" s="41" t="s">
        <v>52</v>
      </c>
      <c r="D3" s="2" t="s">
        <v>18</v>
      </c>
      <c r="E3" s="5">
        <v>161631.812980138</v>
      </c>
      <c r="F3" s="5">
        <v>1.0744499978790834</v>
      </c>
      <c r="G3" s="5">
        <v>137.6036997285234</v>
      </c>
      <c r="H3" s="5">
        <v>0</v>
      </c>
      <c r="I3" s="5">
        <v>2818.3933139740648</v>
      </c>
      <c r="J3" s="5">
        <v>15.042299970297035</v>
      </c>
      <c r="K3" s="5">
        <v>90.846599820854792</v>
      </c>
      <c r="L3" s="5">
        <v>184.32374963598497</v>
      </c>
      <c r="M3" s="5">
        <v>0.18524999963424613</v>
      </c>
      <c r="N3" s="5">
        <v>1080.8225978662733</v>
      </c>
      <c r="O3" s="5">
        <v>2734.5493446003761</v>
      </c>
      <c r="P3" s="5">
        <v>374.83484925997857</v>
      </c>
      <c r="Q3" s="5">
        <v>0</v>
      </c>
      <c r="R3" s="5">
        <v>275.83724945553911</v>
      </c>
      <c r="S3" s="5">
        <v>0</v>
      </c>
      <c r="T3" s="5">
        <v>0</v>
      </c>
      <c r="U3" s="5">
        <v>15459.631169553473</v>
      </c>
      <c r="V3" s="5">
        <f t="shared" ref="V3:V68" si="0">SUM(F3:T3)</f>
        <v>7713.5134043094049</v>
      </c>
    </row>
    <row r="4" spans="1:23" s="5" customFormat="1" x14ac:dyDescent="0.35">
      <c r="A4" s="8">
        <v>217</v>
      </c>
      <c r="B4" s="27" t="s">
        <v>212</v>
      </c>
      <c r="C4" s="35" t="s">
        <v>210</v>
      </c>
      <c r="D4" s="5" t="s">
        <v>18</v>
      </c>
      <c r="E4" s="25">
        <v>72078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 t="s">
        <v>211</v>
      </c>
    </row>
    <row r="5" spans="1:23" x14ac:dyDescent="0.35">
      <c r="A5" s="2">
        <v>215</v>
      </c>
      <c r="B5" s="40" t="s">
        <v>54</v>
      </c>
      <c r="C5" s="41" t="s">
        <v>44</v>
      </c>
      <c r="D5" s="2" t="s">
        <v>18</v>
      </c>
      <c r="E5" s="5">
        <v>83428052.178300306</v>
      </c>
      <c r="F5" s="5">
        <v>67436.890950016896</v>
      </c>
      <c r="G5" s="5">
        <v>25359.391200009097</v>
      </c>
      <c r="H5" s="5">
        <v>0</v>
      </c>
      <c r="I5" s="5">
        <v>291260.75542096392</v>
      </c>
      <c r="J5" s="5">
        <v>100973.95814996898</v>
      </c>
      <c r="K5" s="5">
        <v>6906.2311500012338</v>
      </c>
      <c r="L5" s="5">
        <v>93766.955100024643</v>
      </c>
      <c r="M5" s="5">
        <v>1645.2793499991342</v>
      </c>
      <c r="N5" s="5">
        <v>305262.28590016498</v>
      </c>
      <c r="O5" s="5">
        <v>753935.1923999174</v>
      </c>
      <c r="P5" s="5">
        <v>1024344.7656001181</v>
      </c>
      <c r="Q5" s="5">
        <v>2280.5756999992427</v>
      </c>
      <c r="R5" s="5">
        <v>492192.5775003946</v>
      </c>
      <c r="S5" s="5">
        <v>0</v>
      </c>
      <c r="T5" s="5">
        <v>0</v>
      </c>
      <c r="U5" s="5">
        <v>17850715.564507209</v>
      </c>
      <c r="V5" s="5">
        <f t="shared" si="0"/>
        <v>3165364.8584215785</v>
      </c>
    </row>
    <row r="6" spans="1:23" x14ac:dyDescent="0.35">
      <c r="A6" s="2">
        <v>220</v>
      </c>
      <c r="B6" s="40" t="s">
        <v>56</v>
      </c>
      <c r="C6" s="42" t="s">
        <v>55</v>
      </c>
      <c r="D6" s="2" t="s">
        <v>18</v>
      </c>
      <c r="E6" s="5">
        <v>3076065.0504843998</v>
      </c>
      <c r="F6" s="5">
        <v>6.0761999999991518</v>
      </c>
      <c r="G6" s="5">
        <v>1.037399999998601</v>
      </c>
      <c r="H6" s="5">
        <v>0</v>
      </c>
      <c r="I6" s="5">
        <v>0.31744816869290704</v>
      </c>
      <c r="J6" s="5">
        <v>7.4100000000105234E-2</v>
      </c>
      <c r="K6" s="5">
        <v>16.894799999995843</v>
      </c>
      <c r="L6" s="5">
        <v>1.0374000000008987</v>
      </c>
      <c r="M6" s="5">
        <v>0</v>
      </c>
      <c r="N6" s="5">
        <v>1.0744500000005204</v>
      </c>
      <c r="O6" s="5">
        <v>3.0380999999982827</v>
      </c>
      <c r="P6" s="5">
        <v>4518.0251999967031</v>
      </c>
      <c r="Q6" s="5">
        <v>0</v>
      </c>
      <c r="R6" s="5">
        <v>6821.2013999987739</v>
      </c>
      <c r="S6" s="5">
        <v>0</v>
      </c>
      <c r="T6" s="5">
        <v>0</v>
      </c>
      <c r="U6" s="5">
        <v>96112.738799983228</v>
      </c>
      <c r="V6" s="5">
        <f t="shared" si="0"/>
        <v>11368.776498164163</v>
      </c>
    </row>
    <row r="7" spans="1:23" x14ac:dyDescent="0.35">
      <c r="A7" s="2">
        <v>222</v>
      </c>
      <c r="B7" s="40" t="s">
        <v>58</v>
      </c>
      <c r="C7" s="42" t="s">
        <v>57</v>
      </c>
      <c r="D7" s="2" t="s">
        <v>18</v>
      </c>
      <c r="E7" s="5">
        <v>32159055.236734599</v>
      </c>
      <c r="F7" s="5">
        <v>83004.078299996254</v>
      </c>
      <c r="G7" s="5">
        <v>0</v>
      </c>
      <c r="H7" s="5">
        <v>0</v>
      </c>
      <c r="I7" s="5">
        <v>177962.30679374698</v>
      </c>
      <c r="J7" s="5">
        <v>55993.665000007677</v>
      </c>
      <c r="K7" s="5">
        <v>5380.8456000008764</v>
      </c>
      <c r="L7" s="5">
        <v>67166.129549984602</v>
      </c>
      <c r="M7" s="5">
        <v>6825.5362500014808</v>
      </c>
      <c r="N7" s="5">
        <v>129068.15805005775</v>
      </c>
      <c r="O7" s="5">
        <v>468303.14505019365</v>
      </c>
      <c r="P7" s="5">
        <v>400727.87235014106</v>
      </c>
      <c r="Q7" s="5">
        <v>4264.3809000010569</v>
      </c>
      <c r="R7" s="5">
        <v>309987.38354997517</v>
      </c>
      <c r="S7" s="5">
        <v>0</v>
      </c>
      <c r="T7" s="5">
        <v>0</v>
      </c>
      <c r="U7" s="5">
        <v>7204699.2069050046</v>
      </c>
      <c r="V7" s="5">
        <f t="shared" si="0"/>
        <v>1708683.5013941065</v>
      </c>
    </row>
    <row r="8" spans="1:23" x14ac:dyDescent="0.35">
      <c r="A8" s="2">
        <v>223</v>
      </c>
      <c r="B8" s="40" t="s">
        <v>60</v>
      </c>
      <c r="C8" s="42" t="s">
        <v>59</v>
      </c>
      <c r="D8" s="2" t="s">
        <v>18</v>
      </c>
      <c r="E8" s="5">
        <v>1995542.94545473</v>
      </c>
      <c r="F8" s="5">
        <v>4.1866499978342997</v>
      </c>
      <c r="G8" s="5">
        <v>2.2229999988577576</v>
      </c>
      <c r="H8" s="5">
        <v>0</v>
      </c>
      <c r="I8" s="5">
        <v>31.491323313987728</v>
      </c>
      <c r="J8" s="5">
        <v>21.303749989049102</v>
      </c>
      <c r="K8" s="5">
        <v>5.0017499974276056</v>
      </c>
      <c r="L8" s="5">
        <v>6.2243999968118944</v>
      </c>
      <c r="M8" s="5">
        <v>0</v>
      </c>
      <c r="N8" s="5">
        <v>76.915799960356495</v>
      </c>
      <c r="O8" s="5">
        <v>987.64184949212711</v>
      </c>
      <c r="P8" s="5">
        <v>2844.6619485380816</v>
      </c>
      <c r="Q8" s="5">
        <v>0</v>
      </c>
      <c r="R8" s="5">
        <v>3568.6930481614154</v>
      </c>
      <c r="S8" s="5">
        <v>0</v>
      </c>
      <c r="T8" s="5">
        <v>0</v>
      </c>
      <c r="U8" s="5">
        <v>114984.67494092484</v>
      </c>
      <c r="V8" s="5">
        <f t="shared" si="0"/>
        <v>7548.3435194459489</v>
      </c>
    </row>
    <row r="9" spans="1:23" x14ac:dyDescent="0.35">
      <c r="A9" s="2">
        <v>225</v>
      </c>
      <c r="B9" s="40" t="s">
        <v>62</v>
      </c>
      <c r="C9" s="41" t="s">
        <v>61</v>
      </c>
      <c r="D9" s="2" t="s">
        <v>18</v>
      </c>
      <c r="E9" s="5">
        <v>690741.01081668295</v>
      </c>
      <c r="F9" s="5">
        <v>0</v>
      </c>
      <c r="G9" s="5">
        <v>3.7050000131897777E-2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699.68925249118752</v>
      </c>
      <c r="Q9" s="5">
        <v>0</v>
      </c>
      <c r="R9" s="5">
        <v>370.75935131964593</v>
      </c>
      <c r="S9" s="5">
        <v>0</v>
      </c>
      <c r="T9" s="5">
        <v>0</v>
      </c>
      <c r="U9" s="5">
        <v>2873.2275102280551</v>
      </c>
      <c r="V9" s="5">
        <f t="shared" si="0"/>
        <v>1070.4856538109652</v>
      </c>
      <c r="W9" s="2" t="s">
        <v>209</v>
      </c>
    </row>
    <row r="10" spans="1:23" x14ac:dyDescent="0.35">
      <c r="A10" s="2">
        <v>226</v>
      </c>
      <c r="B10" s="40" t="s">
        <v>64</v>
      </c>
      <c r="C10" s="41" t="s">
        <v>63</v>
      </c>
      <c r="D10" s="2" t="s">
        <v>18</v>
      </c>
      <c r="E10" s="5">
        <v>3093151.84818953</v>
      </c>
      <c r="F10" s="5">
        <v>3.8902500193996645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43.015050214500988</v>
      </c>
      <c r="M10" s="5">
        <v>0</v>
      </c>
      <c r="N10" s="5">
        <v>6.891300034358637</v>
      </c>
      <c r="O10" s="5">
        <v>653.52495325840505</v>
      </c>
      <c r="P10" s="5">
        <v>248.56845123938729</v>
      </c>
      <c r="Q10" s="5">
        <v>0</v>
      </c>
      <c r="R10" s="5">
        <v>867.74805432769324</v>
      </c>
      <c r="S10" s="5">
        <v>0</v>
      </c>
      <c r="T10" s="5">
        <v>0</v>
      </c>
      <c r="U10" s="5">
        <v>21384.59320662728</v>
      </c>
      <c r="V10" s="5">
        <f t="shared" si="0"/>
        <v>1823.6380590937449</v>
      </c>
    </row>
    <row r="11" spans="1:23" x14ac:dyDescent="0.35">
      <c r="A11" s="2">
        <v>227</v>
      </c>
      <c r="B11" s="40" t="s">
        <v>66</v>
      </c>
      <c r="C11" s="42" t="s">
        <v>65</v>
      </c>
      <c r="D11" s="2" t="s">
        <v>18</v>
      </c>
      <c r="E11" s="5">
        <v>134242.02874294901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7.409999805174293E-2</v>
      </c>
      <c r="P11" s="5">
        <v>0</v>
      </c>
      <c r="Q11" s="5">
        <v>0</v>
      </c>
      <c r="R11" s="5">
        <v>9.3736497535500707</v>
      </c>
      <c r="S11" s="5">
        <v>0</v>
      </c>
      <c r="T11" s="5">
        <v>0</v>
      </c>
      <c r="U11" s="5">
        <v>612.43648389774023</v>
      </c>
      <c r="V11" s="5">
        <f t="shared" si="0"/>
        <v>9.4477497516018136</v>
      </c>
    </row>
    <row r="12" spans="1:23" x14ac:dyDescent="0.35">
      <c r="A12" s="2">
        <v>229</v>
      </c>
      <c r="B12" s="40" t="s">
        <v>151</v>
      </c>
      <c r="C12" s="42" t="s">
        <v>150</v>
      </c>
      <c r="D12" s="2" t="s">
        <v>18</v>
      </c>
      <c r="E12" s="5">
        <v>507954.20762817399</v>
      </c>
      <c r="F12" s="5">
        <v>130.30484999998203</v>
      </c>
      <c r="G12" s="5">
        <v>54.204149999949301</v>
      </c>
      <c r="H12" s="5">
        <v>0</v>
      </c>
      <c r="I12" s="5">
        <v>8.0472670978815675</v>
      </c>
      <c r="J12" s="5">
        <v>3.6679499999966514</v>
      </c>
      <c r="K12" s="5">
        <v>3.6679499999966514</v>
      </c>
      <c r="L12" s="5">
        <v>10.374000000004246</v>
      </c>
      <c r="M12" s="5">
        <v>7.0024500000068448</v>
      </c>
      <c r="N12" s="5">
        <v>73.803600000057202</v>
      </c>
      <c r="O12" s="5">
        <v>7.4099999999981958E-2</v>
      </c>
      <c r="P12" s="5">
        <v>89096.543250073199</v>
      </c>
      <c r="Q12" s="5">
        <v>22.452300000014343</v>
      </c>
      <c r="R12" s="5">
        <v>79342.574999982244</v>
      </c>
      <c r="S12" s="5">
        <v>0</v>
      </c>
      <c r="T12" s="5">
        <v>0.18525000000037817</v>
      </c>
      <c r="U12" s="5">
        <v>33451.037099977431</v>
      </c>
      <c r="V12" s="5">
        <f t="shared" si="0"/>
        <v>168752.90211715334</v>
      </c>
    </row>
    <row r="13" spans="1:23" x14ac:dyDescent="0.35">
      <c r="A13" s="2">
        <v>232</v>
      </c>
      <c r="B13" s="40" t="s">
        <v>153</v>
      </c>
      <c r="C13" s="41" t="s">
        <v>152</v>
      </c>
      <c r="D13" s="2" t="s">
        <v>18</v>
      </c>
      <c r="E13" s="5">
        <v>1410496.5565380801</v>
      </c>
      <c r="F13" s="5">
        <v>55.797299963702606</v>
      </c>
      <c r="G13" s="5">
        <v>176.72849988539656</v>
      </c>
      <c r="H13" s="5">
        <v>8.595599994392602</v>
      </c>
      <c r="I13" s="5">
        <v>589.23513067515137</v>
      </c>
      <c r="J13" s="5">
        <v>3900.7721974658725</v>
      </c>
      <c r="K13" s="5">
        <v>4852.3273468466705</v>
      </c>
      <c r="L13" s="5">
        <v>590.50289961678277</v>
      </c>
      <c r="M13" s="5">
        <v>3.4456499977596931</v>
      </c>
      <c r="N13" s="5">
        <v>3488.5168477318698</v>
      </c>
      <c r="O13" s="5">
        <v>349.23329977342524</v>
      </c>
      <c r="P13" s="5">
        <v>39723.898474204965</v>
      </c>
      <c r="Q13" s="5">
        <v>149.60789990300714</v>
      </c>
      <c r="R13" s="5">
        <v>41574.583022984167</v>
      </c>
      <c r="S13" s="5">
        <v>0</v>
      </c>
      <c r="T13" s="5">
        <v>0</v>
      </c>
      <c r="U13" s="5">
        <v>437303.22451579408</v>
      </c>
      <c r="V13" s="5">
        <f t="shared" si="0"/>
        <v>95463.244169043159</v>
      </c>
    </row>
    <row r="14" spans="1:23" x14ac:dyDescent="0.35">
      <c r="A14" s="2">
        <v>233</v>
      </c>
      <c r="B14" s="40" t="s">
        <v>68</v>
      </c>
      <c r="C14" s="42" t="s">
        <v>67</v>
      </c>
      <c r="D14" s="2" t="s">
        <v>18</v>
      </c>
      <c r="E14" s="5">
        <v>62932803.7565322</v>
      </c>
      <c r="F14" s="5">
        <v>22930.042001090049</v>
      </c>
      <c r="G14" s="5">
        <v>243.82586126740938</v>
      </c>
      <c r="H14" s="5">
        <v>3.3344974189410332</v>
      </c>
      <c r="I14" s="5">
        <v>469970.4262251805</v>
      </c>
      <c r="J14" s="5">
        <v>7585.981628096848</v>
      </c>
      <c r="K14" s="5">
        <v>3750.6797468023974</v>
      </c>
      <c r="L14" s="5">
        <v>31961.194810541641</v>
      </c>
      <c r="M14" s="5">
        <v>148.71858488506851</v>
      </c>
      <c r="N14" s="5">
        <v>133706.34405510552</v>
      </c>
      <c r="O14" s="5">
        <v>398143.51191856305</v>
      </c>
      <c r="P14" s="5">
        <v>378718.32310448756</v>
      </c>
      <c r="Q14" s="5">
        <v>232.52562001409061</v>
      </c>
      <c r="R14" s="5">
        <v>173656.1795818196</v>
      </c>
      <c r="S14" s="5">
        <v>0</v>
      </c>
      <c r="T14" s="5">
        <v>32.159375107125818</v>
      </c>
      <c r="U14" s="5">
        <v>8554644.2363031879</v>
      </c>
      <c r="V14" s="5">
        <f t="shared" si="0"/>
        <v>1621083.2470103798</v>
      </c>
    </row>
    <row r="15" spans="1:23" x14ac:dyDescent="0.35">
      <c r="A15" s="2">
        <v>234</v>
      </c>
      <c r="B15" s="40" t="s">
        <v>70</v>
      </c>
      <c r="C15" s="41" t="s">
        <v>69</v>
      </c>
      <c r="D15" s="2" t="s">
        <v>18</v>
      </c>
      <c r="E15" s="5">
        <v>2922017.9077693801</v>
      </c>
      <c r="F15" s="5">
        <v>97.293299971312621</v>
      </c>
      <c r="G15" s="5">
        <v>15.709199995355908</v>
      </c>
      <c r="H15" s="5">
        <v>0</v>
      </c>
      <c r="I15" s="5">
        <v>242.91189801590525</v>
      </c>
      <c r="J15" s="5">
        <v>9.077249997327197</v>
      </c>
      <c r="K15" s="5">
        <v>13.634399995989236</v>
      </c>
      <c r="L15" s="5">
        <v>200.51459994097993</v>
      </c>
      <c r="M15" s="5">
        <v>0</v>
      </c>
      <c r="N15" s="5">
        <v>570.0883498322803</v>
      </c>
      <c r="O15" s="5">
        <v>4177.313398769139</v>
      </c>
      <c r="P15" s="5">
        <v>19059.446244389786</v>
      </c>
      <c r="Q15" s="5">
        <v>6.4466999981132327</v>
      </c>
      <c r="R15" s="5">
        <v>10615.825346875254</v>
      </c>
      <c r="S15" s="5">
        <v>0</v>
      </c>
      <c r="T15" s="5">
        <v>0</v>
      </c>
      <c r="U15" s="5">
        <v>320143.34420589195</v>
      </c>
      <c r="V15" s="5">
        <f t="shared" si="0"/>
        <v>35008.26068778144</v>
      </c>
    </row>
    <row r="16" spans="1:23" x14ac:dyDescent="0.35">
      <c r="A16" s="2">
        <v>235</v>
      </c>
      <c r="B16" s="43" t="s">
        <v>155</v>
      </c>
      <c r="C16" s="42" t="s">
        <v>154</v>
      </c>
      <c r="D16" s="2" t="s">
        <v>18</v>
      </c>
      <c r="E16" s="5">
        <v>7316289.8161122398</v>
      </c>
      <c r="F16" s="5">
        <v>96412.769700018078</v>
      </c>
      <c r="G16" s="5">
        <v>28378.299300008905</v>
      </c>
      <c r="H16" s="5">
        <v>0.11115000000003</v>
      </c>
      <c r="I16" s="5">
        <v>5718.8303758297589</v>
      </c>
      <c r="J16" s="5">
        <v>742.88954999943496</v>
      </c>
      <c r="K16" s="5">
        <v>45.200999999963777</v>
      </c>
      <c r="L16" s="5">
        <v>1560.2866500000687</v>
      </c>
      <c r="M16" s="5">
        <v>574.83075000090071</v>
      </c>
      <c r="N16" s="5">
        <v>3991.729949998567</v>
      </c>
      <c r="O16" s="5">
        <v>236.41605000006271</v>
      </c>
      <c r="P16" s="5">
        <v>322780.11870008259</v>
      </c>
      <c r="Q16" s="5">
        <v>1685.9232000025472</v>
      </c>
      <c r="R16" s="5">
        <v>470060.4636000208</v>
      </c>
      <c r="S16" s="5">
        <v>0</v>
      </c>
      <c r="T16" s="5">
        <v>2.2600500000023391</v>
      </c>
      <c r="U16" s="5">
        <v>2061311.8734015555</v>
      </c>
      <c r="V16" s="5">
        <f t="shared" si="0"/>
        <v>932190.13002596167</v>
      </c>
    </row>
    <row r="17" spans="1:22" x14ac:dyDescent="0.35">
      <c r="A17" s="2">
        <v>237</v>
      </c>
      <c r="B17" s="40" t="s">
        <v>72</v>
      </c>
      <c r="C17" s="41" t="s">
        <v>71</v>
      </c>
      <c r="D17" s="2" t="s">
        <v>18</v>
      </c>
      <c r="E17" s="5">
        <v>8989344.4110919107</v>
      </c>
      <c r="F17" s="5">
        <v>86824.933649875748</v>
      </c>
      <c r="G17" s="5">
        <v>20910.204900005847</v>
      </c>
      <c r="H17" s="5">
        <v>0</v>
      </c>
      <c r="I17" s="5">
        <v>2330.1792004935078</v>
      </c>
      <c r="J17" s="5">
        <v>468.34905000046587</v>
      </c>
      <c r="K17" s="5">
        <v>79.73160000004647</v>
      </c>
      <c r="L17" s="5">
        <v>1004.6477999991095</v>
      </c>
      <c r="M17" s="5">
        <v>259.79460000006117</v>
      </c>
      <c r="N17" s="5">
        <v>2047.7535000004573</v>
      </c>
      <c r="O17" s="5">
        <v>765.1195499992989</v>
      </c>
      <c r="P17" s="5">
        <v>195890.98230002672</v>
      </c>
      <c r="Q17" s="5">
        <v>941.88509999791495</v>
      </c>
      <c r="R17" s="5">
        <v>385497.69180002192</v>
      </c>
      <c r="S17" s="5">
        <v>0</v>
      </c>
      <c r="T17" s="5">
        <v>323.44650000030526</v>
      </c>
      <c r="U17" s="5">
        <v>553230.89640024607</v>
      </c>
      <c r="V17" s="5">
        <f t="shared" si="0"/>
        <v>697344.71955042146</v>
      </c>
    </row>
    <row r="18" spans="1:22" x14ac:dyDescent="0.35">
      <c r="A18" s="2">
        <v>238</v>
      </c>
      <c r="B18" s="40" t="s">
        <v>157</v>
      </c>
      <c r="C18" s="41" t="s">
        <v>156</v>
      </c>
      <c r="D18" s="2" t="s">
        <v>18</v>
      </c>
      <c r="E18" s="5">
        <v>2306425.3641477502</v>
      </c>
      <c r="F18" s="5">
        <v>681.64589999954649</v>
      </c>
      <c r="G18" s="5">
        <v>3.7791000000114252</v>
      </c>
      <c r="H18" s="5">
        <v>2.5193999999984475</v>
      </c>
      <c r="I18" s="5">
        <v>160.48736221591486</v>
      </c>
      <c r="J18" s="5">
        <v>1.2597000000008614</v>
      </c>
      <c r="K18" s="5">
        <v>19.562399999997641</v>
      </c>
      <c r="L18" s="5">
        <v>21.303750000006435</v>
      </c>
      <c r="M18" s="5">
        <v>0.11115000000001819</v>
      </c>
      <c r="N18" s="5">
        <v>1523.4960000017427</v>
      </c>
      <c r="O18" s="5">
        <v>12.745200000006346</v>
      </c>
      <c r="P18" s="5">
        <v>12542.425349997799</v>
      </c>
      <c r="Q18" s="5">
        <v>28.454399999933926</v>
      </c>
      <c r="R18" s="5">
        <v>85014.930000013861</v>
      </c>
      <c r="S18" s="5">
        <v>0</v>
      </c>
      <c r="T18" s="5">
        <v>0</v>
      </c>
      <c r="U18" s="5">
        <v>148032.90449997247</v>
      </c>
      <c r="V18" s="5">
        <f t="shared" si="0"/>
        <v>100012.71971222882</v>
      </c>
    </row>
    <row r="19" spans="1:22" x14ac:dyDescent="0.35">
      <c r="A19" s="2">
        <v>239</v>
      </c>
      <c r="B19" s="40" t="s">
        <v>159</v>
      </c>
      <c r="C19" s="41" t="s">
        <v>158</v>
      </c>
      <c r="D19" s="2" t="s">
        <v>18</v>
      </c>
      <c r="E19" s="5">
        <v>2101265.36120923</v>
      </c>
      <c r="F19" s="5">
        <v>92686.688249982355</v>
      </c>
      <c r="G19" s="5">
        <v>47470.534800011301</v>
      </c>
      <c r="H19" s="5">
        <v>0</v>
      </c>
      <c r="I19" s="5">
        <v>1479.3973625853666</v>
      </c>
      <c r="J19" s="5">
        <v>143.86514999993827</v>
      </c>
      <c r="K19" s="5">
        <v>10.781550000014617</v>
      </c>
      <c r="L19" s="5">
        <v>1135.1749500000028</v>
      </c>
      <c r="M19" s="5">
        <v>58.501950000049249</v>
      </c>
      <c r="N19" s="5">
        <v>1655.8386000013572</v>
      </c>
      <c r="O19" s="5">
        <v>63.466649999983645</v>
      </c>
      <c r="P19" s="5">
        <v>50238.169799985597</v>
      </c>
      <c r="Q19" s="5">
        <v>759.37680000092587</v>
      </c>
      <c r="R19" s="5">
        <v>113321.53755001877</v>
      </c>
      <c r="S19" s="5">
        <v>0</v>
      </c>
      <c r="T19" s="5">
        <v>1.0744500000007686</v>
      </c>
      <c r="U19" s="5">
        <v>574425.20070074045</v>
      </c>
      <c r="V19" s="5">
        <f t="shared" si="0"/>
        <v>309024.40786258568</v>
      </c>
    </row>
    <row r="20" spans="1:22" x14ac:dyDescent="0.35">
      <c r="A20" s="2">
        <v>240</v>
      </c>
      <c r="B20" s="40" t="s">
        <v>161</v>
      </c>
      <c r="C20" s="41" t="s">
        <v>160</v>
      </c>
      <c r="D20" s="2" t="s">
        <v>18</v>
      </c>
      <c r="E20" s="5">
        <v>5843862.1997384904</v>
      </c>
      <c r="F20" s="5">
        <v>70917.664350015373</v>
      </c>
      <c r="G20" s="5">
        <v>49576.753200007959</v>
      </c>
      <c r="H20" s="5">
        <v>0</v>
      </c>
      <c r="I20" s="5">
        <v>14129.298938908463</v>
      </c>
      <c r="J20" s="5">
        <v>492.13515000034886</v>
      </c>
      <c r="K20" s="5">
        <v>403.02990000031002</v>
      </c>
      <c r="L20" s="5">
        <v>6180.4587000038391</v>
      </c>
      <c r="M20" s="5">
        <v>15762.663149997275</v>
      </c>
      <c r="N20" s="5">
        <v>38984.343450032553</v>
      </c>
      <c r="O20" s="5">
        <v>3939.6005999995127</v>
      </c>
      <c r="P20" s="5">
        <v>181205.58495004717</v>
      </c>
      <c r="Q20" s="5">
        <v>946.33109999871465</v>
      </c>
      <c r="R20" s="5">
        <v>298828.33109997498</v>
      </c>
      <c r="S20" s="5">
        <v>0</v>
      </c>
      <c r="T20" s="5">
        <v>76.360050000055651</v>
      </c>
      <c r="U20" s="5">
        <v>121246.64369991104</v>
      </c>
      <c r="V20" s="5">
        <f t="shared" si="0"/>
        <v>681442.55463898648</v>
      </c>
    </row>
    <row r="21" spans="1:22" x14ac:dyDescent="0.35">
      <c r="A21" s="2">
        <v>241</v>
      </c>
      <c r="B21" s="43" t="s">
        <v>74</v>
      </c>
      <c r="C21" s="42" t="s">
        <v>73</v>
      </c>
      <c r="D21" s="2" t="s">
        <v>18</v>
      </c>
      <c r="E21" s="5">
        <v>137722.85087962399</v>
      </c>
      <c r="F21" s="5">
        <v>559.6773000001067</v>
      </c>
      <c r="G21" s="5">
        <v>400.5475500000814</v>
      </c>
      <c r="H21" s="5">
        <v>0</v>
      </c>
      <c r="I21" s="5">
        <v>3.1806638937881568</v>
      </c>
      <c r="J21" s="5">
        <v>2.3712000000001474</v>
      </c>
      <c r="K21" s="5">
        <v>3.7049999999969774E-2</v>
      </c>
      <c r="L21" s="5">
        <v>12.782250000005847</v>
      </c>
      <c r="M21" s="5">
        <v>0.51869999999957672</v>
      </c>
      <c r="N21" s="5">
        <v>56.908800000002017</v>
      </c>
      <c r="O21" s="5">
        <v>0.11114999999990932</v>
      </c>
      <c r="P21" s="5">
        <v>14204.080800005993</v>
      </c>
      <c r="Q21" s="5">
        <v>346.78799999944442</v>
      </c>
      <c r="R21" s="5">
        <v>21200.713950014455</v>
      </c>
      <c r="S21" s="5">
        <v>0</v>
      </c>
      <c r="T21" s="5">
        <v>0</v>
      </c>
      <c r="U21" s="5">
        <v>80929.426500014364</v>
      </c>
      <c r="V21" s="5">
        <f t="shared" si="0"/>
        <v>36787.717413913881</v>
      </c>
    </row>
    <row r="22" spans="1:22" x14ac:dyDescent="0.35">
      <c r="A22" s="2">
        <v>242</v>
      </c>
      <c r="B22" s="40" t="s">
        <v>76</v>
      </c>
      <c r="C22" s="41" t="s">
        <v>75</v>
      </c>
      <c r="D22" s="2" t="s">
        <v>18</v>
      </c>
      <c r="E22" s="5">
        <v>2443806.4389441698</v>
      </c>
      <c r="F22" s="5">
        <v>26179.604099999084</v>
      </c>
      <c r="G22" s="5">
        <v>9436.8572999958906</v>
      </c>
      <c r="H22" s="5">
        <v>0</v>
      </c>
      <c r="I22" s="5">
        <v>3232.1467806305009</v>
      </c>
      <c r="J22" s="5">
        <v>1779.0669000021444</v>
      </c>
      <c r="K22" s="5">
        <v>97.737899999808036</v>
      </c>
      <c r="L22" s="5">
        <v>6590.8615499970047</v>
      </c>
      <c r="M22" s="5">
        <v>7976.9020499989438</v>
      </c>
      <c r="N22" s="5">
        <v>25643.342400019988</v>
      </c>
      <c r="O22" s="5">
        <v>68.46839999998241</v>
      </c>
      <c r="P22" s="5">
        <v>110091.51854997574</v>
      </c>
      <c r="Q22" s="5">
        <v>1707.7086000007857</v>
      </c>
      <c r="R22" s="5">
        <v>165658.14524996365</v>
      </c>
      <c r="S22" s="5">
        <v>0</v>
      </c>
      <c r="T22" s="5">
        <v>0</v>
      </c>
      <c r="U22" s="5">
        <v>77655.392100087658</v>
      </c>
      <c r="V22" s="5">
        <f t="shared" si="0"/>
        <v>358462.35978058353</v>
      </c>
    </row>
    <row r="23" spans="1:22" x14ac:dyDescent="0.35">
      <c r="A23" s="2">
        <v>243</v>
      </c>
      <c r="B23" s="40" t="s">
        <v>163</v>
      </c>
      <c r="C23" s="41" t="s">
        <v>162</v>
      </c>
      <c r="D23" s="2" t="s">
        <v>18</v>
      </c>
      <c r="E23" s="5">
        <v>310247.82824081002</v>
      </c>
      <c r="F23" s="5">
        <v>10480.889246618148</v>
      </c>
      <c r="G23" s="5">
        <v>709.65569977133225</v>
      </c>
      <c r="H23" s="5">
        <v>0</v>
      </c>
      <c r="I23" s="5">
        <v>23.38598071707991</v>
      </c>
      <c r="J23" s="5">
        <v>34.308299989011523</v>
      </c>
      <c r="K23" s="5">
        <v>0.92624999970149757</v>
      </c>
      <c r="L23" s="5">
        <v>38.606099987569934</v>
      </c>
      <c r="M23" s="5">
        <v>301.25354990259751</v>
      </c>
      <c r="N23" s="5">
        <v>5435.6054982449723</v>
      </c>
      <c r="O23" s="5">
        <v>0</v>
      </c>
      <c r="P23" s="5">
        <v>1343.5070995673857</v>
      </c>
      <c r="Q23" s="5">
        <v>13.33799999569834</v>
      </c>
      <c r="R23" s="5">
        <v>8213.6885973560966</v>
      </c>
      <c r="S23" s="5">
        <v>0</v>
      </c>
      <c r="T23" s="5">
        <v>0</v>
      </c>
      <c r="U23" s="5">
        <v>310941.68029919564</v>
      </c>
      <c r="V23" s="5">
        <f t="shared" si="0"/>
        <v>26595.164322149594</v>
      </c>
    </row>
    <row r="24" spans="1:22" x14ac:dyDescent="0.35">
      <c r="A24" s="2">
        <v>244</v>
      </c>
      <c r="B24" s="40" t="s">
        <v>165</v>
      </c>
      <c r="C24" s="41" t="s">
        <v>164</v>
      </c>
      <c r="D24" s="2" t="s">
        <v>18</v>
      </c>
      <c r="E24" s="5">
        <v>2114695.5342489099</v>
      </c>
      <c r="F24" s="5">
        <v>17452.106100000568</v>
      </c>
      <c r="G24" s="5">
        <v>8524.9826999997331</v>
      </c>
      <c r="H24" s="5">
        <v>94.625700000134515</v>
      </c>
      <c r="I24" s="5">
        <v>971.75244583369761</v>
      </c>
      <c r="J24" s="5">
        <v>49.017150000008151</v>
      </c>
      <c r="K24" s="5">
        <v>281.98755000005525</v>
      </c>
      <c r="L24" s="5">
        <v>476.27775000012241</v>
      </c>
      <c r="M24" s="5">
        <v>1871.3584500022316</v>
      </c>
      <c r="N24" s="5">
        <v>4194.2452499998344</v>
      </c>
      <c r="O24" s="5">
        <v>6.0762000000033938</v>
      </c>
      <c r="P24" s="5">
        <v>64167.302549968765</v>
      </c>
      <c r="Q24" s="5">
        <v>84.029399999943109</v>
      </c>
      <c r="R24" s="5">
        <v>105588.90614997581</v>
      </c>
      <c r="S24" s="5">
        <v>0</v>
      </c>
      <c r="T24" s="5">
        <v>0</v>
      </c>
      <c r="U24" s="5">
        <v>810061.19999991963</v>
      </c>
      <c r="V24" s="5">
        <f t="shared" si="0"/>
        <v>203762.66739578091</v>
      </c>
    </row>
    <row r="25" spans="1:22" x14ac:dyDescent="0.35">
      <c r="A25" s="2">
        <v>246</v>
      </c>
      <c r="B25" s="40" t="s">
        <v>78</v>
      </c>
      <c r="C25" s="41" t="s">
        <v>77</v>
      </c>
      <c r="D25" s="2" t="s">
        <v>18</v>
      </c>
      <c r="E25" s="5">
        <v>4900120.91184677</v>
      </c>
      <c r="F25" s="5">
        <v>11576.420700004077</v>
      </c>
      <c r="G25" s="5">
        <v>0.18524999999975175</v>
      </c>
      <c r="H25" s="5">
        <v>0</v>
      </c>
      <c r="I25" s="5">
        <v>674.05960232657458</v>
      </c>
      <c r="J25" s="5">
        <v>523.22009999985323</v>
      </c>
      <c r="K25" s="5">
        <v>35.864400000026144</v>
      </c>
      <c r="L25" s="5">
        <v>347.26964999990406</v>
      </c>
      <c r="M25" s="5">
        <v>199.73655000000525</v>
      </c>
      <c r="N25" s="5">
        <v>552.60074999966105</v>
      </c>
      <c r="O25" s="5">
        <v>479.6492999999279</v>
      </c>
      <c r="P25" s="5">
        <v>174848.02725012109</v>
      </c>
      <c r="Q25" s="5">
        <v>585.76049999908025</v>
      </c>
      <c r="R25" s="5">
        <v>264737.44050002086</v>
      </c>
      <c r="S25" s="5">
        <v>0</v>
      </c>
      <c r="T25" s="5">
        <v>51.388350000022825</v>
      </c>
      <c r="U25" s="5">
        <v>168055.68780013997</v>
      </c>
      <c r="V25" s="5">
        <f t="shared" si="0"/>
        <v>454611.62290247111</v>
      </c>
    </row>
    <row r="26" spans="1:22" x14ac:dyDescent="0.35">
      <c r="A26" s="2">
        <v>247</v>
      </c>
      <c r="B26" s="40" t="s">
        <v>80</v>
      </c>
      <c r="C26" s="41" t="s">
        <v>79</v>
      </c>
      <c r="D26" s="2" t="s">
        <v>18</v>
      </c>
      <c r="E26" s="5">
        <v>4615166.0715068998</v>
      </c>
      <c r="F26" s="5">
        <v>7765.8652499979598</v>
      </c>
      <c r="G26" s="5">
        <v>0.22230000000014563</v>
      </c>
      <c r="H26" s="5">
        <v>0</v>
      </c>
      <c r="I26" s="5">
        <v>894.36418629162847</v>
      </c>
      <c r="J26" s="5">
        <v>49.313549999993683</v>
      </c>
      <c r="K26" s="5">
        <v>18.413849999992671</v>
      </c>
      <c r="L26" s="5">
        <v>311.84984999982919</v>
      </c>
      <c r="M26" s="5">
        <v>90.99479999997169</v>
      </c>
      <c r="N26" s="5">
        <v>592.50359999961256</v>
      </c>
      <c r="O26" s="5">
        <v>274.94805000004902</v>
      </c>
      <c r="P26" s="5">
        <v>204252.05579997523</v>
      </c>
      <c r="Q26" s="5">
        <v>937.21680000006177</v>
      </c>
      <c r="R26" s="5">
        <v>278299.66709996661</v>
      </c>
      <c r="S26" s="5">
        <v>0</v>
      </c>
      <c r="T26" s="5">
        <v>22.044750000027175</v>
      </c>
      <c r="U26" s="5">
        <v>319022.28539991635</v>
      </c>
      <c r="V26" s="5">
        <f t="shared" si="0"/>
        <v>493509.45988623094</v>
      </c>
    </row>
    <row r="27" spans="1:22" x14ac:dyDescent="0.35">
      <c r="A27" s="2">
        <v>248</v>
      </c>
      <c r="B27" s="40" t="s">
        <v>81</v>
      </c>
      <c r="C27" s="41" t="s">
        <v>40</v>
      </c>
      <c r="D27" s="2" t="s">
        <v>18</v>
      </c>
      <c r="E27" s="5">
        <v>803926.77115017094</v>
      </c>
      <c r="F27" s="5">
        <v>7.4099999864515806E-2</v>
      </c>
      <c r="G27" s="5">
        <v>0.11114999979677372</v>
      </c>
      <c r="H27" s="5">
        <v>1.8524999966128948</v>
      </c>
      <c r="I27" s="5">
        <v>53.260272872002403</v>
      </c>
      <c r="J27" s="5">
        <v>9.2995499829905341</v>
      </c>
      <c r="K27" s="5">
        <v>123.37649977437687</v>
      </c>
      <c r="L27" s="5">
        <v>12.634049976903588</v>
      </c>
      <c r="M27" s="5">
        <v>0</v>
      </c>
      <c r="N27" s="5">
        <v>12.300599977509989</v>
      </c>
      <c r="O27" s="5">
        <v>11.077949979745839</v>
      </c>
      <c r="P27" s="5">
        <v>465.68144914839161</v>
      </c>
      <c r="Q27" s="5">
        <v>0</v>
      </c>
      <c r="R27" s="5">
        <v>1179.857247842875</v>
      </c>
      <c r="S27" s="5">
        <v>0</v>
      </c>
      <c r="T27" s="5">
        <v>0</v>
      </c>
      <c r="U27" s="5">
        <v>8.891999983741897</v>
      </c>
      <c r="V27" s="5">
        <f t="shared" si="0"/>
        <v>1869.5253695510701</v>
      </c>
    </row>
    <row r="28" spans="1:22" x14ac:dyDescent="0.35">
      <c r="A28" s="2">
        <v>249</v>
      </c>
      <c r="B28" s="40" t="s">
        <v>83</v>
      </c>
      <c r="C28" s="41" t="s">
        <v>82</v>
      </c>
      <c r="D28" s="2" t="s">
        <v>18</v>
      </c>
      <c r="E28" s="5">
        <v>25593453.043628801</v>
      </c>
      <c r="F28" s="5">
        <v>11810.316868399335</v>
      </c>
      <c r="G28" s="5">
        <v>12111.940906096763</v>
      </c>
      <c r="H28" s="5">
        <v>0</v>
      </c>
      <c r="I28" s="5">
        <v>77750.118602500108</v>
      </c>
      <c r="J28" s="5">
        <v>33105.544500033364</v>
      </c>
      <c r="K28" s="5">
        <v>6506.8318846653565</v>
      </c>
      <c r="L28" s="5">
        <v>32314.156532310808</v>
      </c>
      <c r="M28" s="5">
        <v>2.7416998881982777</v>
      </c>
      <c r="N28" s="5">
        <v>54427.225830580137</v>
      </c>
      <c r="O28" s="5">
        <v>308346.50057641132</v>
      </c>
      <c r="P28" s="5">
        <v>324779.5087062057</v>
      </c>
      <c r="Q28" s="5">
        <v>267.64918908557104</v>
      </c>
      <c r="R28" s="5">
        <v>94324.294403593376</v>
      </c>
      <c r="S28" s="5">
        <v>0</v>
      </c>
      <c r="T28" s="5">
        <v>0</v>
      </c>
      <c r="U28" s="5">
        <v>5423969.281720289</v>
      </c>
      <c r="V28" s="5">
        <f t="shared" si="0"/>
        <v>955746.82969977008</v>
      </c>
    </row>
    <row r="29" spans="1:22" x14ac:dyDescent="0.35">
      <c r="A29" s="2">
        <v>254</v>
      </c>
      <c r="B29" s="40" t="s">
        <v>85</v>
      </c>
      <c r="C29" s="41" t="s">
        <v>84</v>
      </c>
      <c r="D29" s="2" t="s">
        <v>18</v>
      </c>
      <c r="E29" s="5">
        <v>3863542.6484312401</v>
      </c>
      <c r="F29" s="5">
        <v>831.77249999998094</v>
      </c>
      <c r="G29" s="5">
        <v>1029.6194999999068</v>
      </c>
      <c r="H29" s="5">
        <v>0</v>
      </c>
      <c r="I29" s="5">
        <v>587.39555249178306</v>
      </c>
      <c r="J29" s="5">
        <v>130.82354999997165</v>
      </c>
      <c r="K29" s="5">
        <v>302.80964999978556</v>
      </c>
      <c r="L29" s="5">
        <v>388.5433500000882</v>
      </c>
      <c r="M29" s="5">
        <v>0</v>
      </c>
      <c r="N29" s="5">
        <v>8600.1941999993305</v>
      </c>
      <c r="O29" s="5">
        <v>5370.693900000475</v>
      </c>
      <c r="P29" s="5">
        <v>9768.5659500026559</v>
      </c>
      <c r="Q29" s="5">
        <v>0</v>
      </c>
      <c r="R29" s="5">
        <v>10971.283049998796</v>
      </c>
      <c r="S29" s="5">
        <v>0</v>
      </c>
      <c r="T29" s="5">
        <v>0</v>
      </c>
      <c r="U29" s="5">
        <v>102469.62960003816</v>
      </c>
      <c r="V29" s="5">
        <f t="shared" si="0"/>
        <v>37981.701202492775</v>
      </c>
    </row>
    <row r="30" spans="1:22" x14ac:dyDescent="0.35">
      <c r="A30" s="2">
        <v>255</v>
      </c>
      <c r="B30" s="40" t="s">
        <v>87</v>
      </c>
      <c r="C30" s="42" t="s">
        <v>86</v>
      </c>
      <c r="D30" s="2" t="s">
        <v>18</v>
      </c>
      <c r="E30" s="5">
        <v>159979.09006181499</v>
      </c>
      <c r="F30" s="5">
        <v>0.29639999989206389</v>
      </c>
      <c r="G30" s="5">
        <v>13.671449994999021</v>
      </c>
      <c r="H30" s="5">
        <v>0</v>
      </c>
      <c r="I30" s="5">
        <v>0</v>
      </c>
      <c r="J30" s="5">
        <v>0.11114999995941574</v>
      </c>
      <c r="K30" s="5">
        <v>8.966099996723166</v>
      </c>
      <c r="L30" s="5">
        <v>0.25934999990515151</v>
      </c>
      <c r="M30" s="5">
        <v>0</v>
      </c>
      <c r="N30" s="5">
        <v>5.7797999978832388</v>
      </c>
      <c r="O30" s="5">
        <v>14.708849994620079</v>
      </c>
      <c r="P30" s="5">
        <v>72.61799997342419</v>
      </c>
      <c r="Q30" s="5">
        <v>0</v>
      </c>
      <c r="R30" s="5">
        <v>1561.9909494283575</v>
      </c>
      <c r="S30" s="5">
        <v>0</v>
      </c>
      <c r="T30" s="5">
        <v>0</v>
      </c>
      <c r="U30" s="5">
        <v>0</v>
      </c>
      <c r="V30" s="5">
        <f t="shared" si="0"/>
        <v>1678.4020493857638</v>
      </c>
    </row>
    <row r="31" spans="1:22" x14ac:dyDescent="0.35">
      <c r="A31" s="2">
        <v>256</v>
      </c>
      <c r="B31" s="40" t="s">
        <v>89</v>
      </c>
      <c r="C31" s="41" t="s">
        <v>88</v>
      </c>
      <c r="D31" s="2" t="s">
        <v>18</v>
      </c>
      <c r="E31" s="5">
        <v>5385072.9211960603</v>
      </c>
      <c r="F31" s="5">
        <v>97.293300184336488</v>
      </c>
      <c r="G31" s="5">
        <v>15.709200029786683</v>
      </c>
      <c r="H31" s="5">
        <v>0</v>
      </c>
      <c r="I31" s="5">
        <v>205.73537796673745</v>
      </c>
      <c r="J31" s="5">
        <v>9.0772500171936379</v>
      </c>
      <c r="K31" s="5">
        <v>13.6344000258291</v>
      </c>
      <c r="L31" s="5">
        <v>231.5625004386267</v>
      </c>
      <c r="M31" s="5">
        <v>0</v>
      </c>
      <c r="N31" s="5">
        <v>576.75735109283062</v>
      </c>
      <c r="O31" s="5">
        <v>4800.3091590938384</v>
      </c>
      <c r="P31" s="5">
        <v>19194.27123636497</v>
      </c>
      <c r="Q31" s="5">
        <v>6.4467000122100817</v>
      </c>
      <c r="R31" s="5">
        <v>11485.129521747984</v>
      </c>
      <c r="S31" s="5">
        <v>0</v>
      </c>
      <c r="T31" s="5">
        <v>0</v>
      </c>
      <c r="U31" s="5">
        <v>462111.68337570905</v>
      </c>
      <c r="V31" s="5">
        <f t="shared" si="0"/>
        <v>36635.925996974343</v>
      </c>
    </row>
    <row r="32" spans="1:22" x14ac:dyDescent="0.35">
      <c r="A32" s="2">
        <v>257</v>
      </c>
      <c r="B32" s="40" t="s">
        <v>167</v>
      </c>
      <c r="C32" s="41" t="s">
        <v>166</v>
      </c>
      <c r="D32" s="2" t="s">
        <v>18</v>
      </c>
      <c r="E32" s="5">
        <v>6203434.5709377304</v>
      </c>
      <c r="F32" s="5">
        <v>83069.842049985091</v>
      </c>
      <c r="G32" s="5">
        <v>0</v>
      </c>
      <c r="H32" s="5">
        <v>0.51870000000029104</v>
      </c>
      <c r="I32" s="5">
        <v>10641.839362710305</v>
      </c>
      <c r="J32" s="5">
        <v>3.2974499999964291</v>
      </c>
      <c r="K32" s="5">
        <v>85.696650000006613</v>
      </c>
      <c r="L32" s="5">
        <v>1670.6215500003705</v>
      </c>
      <c r="M32" s="5">
        <v>24.934649999947098</v>
      </c>
      <c r="N32" s="5">
        <v>7822.6628999974764</v>
      </c>
      <c r="O32" s="5">
        <v>4647.3297000019829</v>
      </c>
      <c r="P32" s="5">
        <v>125160.16110012263</v>
      </c>
      <c r="Q32" s="5">
        <v>356.34689999975757</v>
      </c>
      <c r="R32" s="5">
        <v>260287.06859999598</v>
      </c>
      <c r="S32" s="5">
        <v>0</v>
      </c>
      <c r="T32" s="5">
        <v>3.7050000000050251E-2</v>
      </c>
      <c r="U32" s="5">
        <v>84254.367600025653</v>
      </c>
      <c r="V32" s="5">
        <f t="shared" si="0"/>
        <v>493770.35666281357</v>
      </c>
    </row>
    <row r="33" spans="1:22" x14ac:dyDescent="0.35">
      <c r="A33" s="2">
        <v>258</v>
      </c>
      <c r="B33" s="40" t="s">
        <v>91</v>
      </c>
      <c r="C33" s="41" t="s">
        <v>90</v>
      </c>
      <c r="D33" s="2" t="s">
        <v>18</v>
      </c>
      <c r="E33" s="5">
        <v>870583.49097419495</v>
      </c>
      <c r="F33" s="5">
        <v>2069.1313493200259</v>
      </c>
      <c r="G33" s="5">
        <v>0.11114999996370527</v>
      </c>
      <c r="H33" s="5">
        <v>0</v>
      </c>
      <c r="I33" s="5">
        <v>993.51544490935839</v>
      </c>
      <c r="J33" s="5">
        <v>3.8902499987225863</v>
      </c>
      <c r="K33" s="5">
        <v>3.7049999987800349E-2</v>
      </c>
      <c r="L33" s="5">
        <v>51.203099983167661</v>
      </c>
      <c r="M33" s="5">
        <v>0.33344999989000029</v>
      </c>
      <c r="N33" s="5">
        <v>57.056999981257142</v>
      </c>
      <c r="O33" s="5">
        <v>9.8182499967752026</v>
      </c>
      <c r="P33" s="5">
        <v>15084.833395036563</v>
      </c>
      <c r="Q33" s="5">
        <v>43.793099985465616</v>
      </c>
      <c r="R33" s="5">
        <v>26761.844841205559</v>
      </c>
      <c r="S33" s="5">
        <v>0</v>
      </c>
      <c r="T33" s="5">
        <v>0</v>
      </c>
      <c r="U33" s="5">
        <v>0</v>
      </c>
      <c r="V33" s="5">
        <f t="shared" si="0"/>
        <v>45075.568380416735</v>
      </c>
    </row>
    <row r="34" spans="1:22" x14ac:dyDescent="0.35">
      <c r="A34" s="2">
        <v>259</v>
      </c>
      <c r="B34" s="40" t="s">
        <v>93</v>
      </c>
      <c r="C34" s="42" t="s">
        <v>92</v>
      </c>
      <c r="D34" s="2" t="s">
        <v>18</v>
      </c>
      <c r="E34" s="5">
        <v>687751.87218039494</v>
      </c>
      <c r="F34" s="5">
        <v>3121.7588994514035</v>
      </c>
      <c r="G34" s="5">
        <v>1256.8100997782137</v>
      </c>
      <c r="H34" s="5">
        <v>0</v>
      </c>
      <c r="I34" s="5">
        <v>216.8558690656298</v>
      </c>
      <c r="J34" s="5">
        <v>83.770049985278433</v>
      </c>
      <c r="K34" s="5">
        <v>1405.7140497521948</v>
      </c>
      <c r="L34" s="5">
        <v>2692.7569495260223</v>
      </c>
      <c r="M34" s="5">
        <v>0</v>
      </c>
      <c r="N34" s="5">
        <v>31936.988844378549</v>
      </c>
      <c r="O34" s="5">
        <v>1672.2887997051869</v>
      </c>
      <c r="P34" s="5">
        <v>2441.6320495706227</v>
      </c>
      <c r="Q34" s="5">
        <v>2.4452999995694045</v>
      </c>
      <c r="R34" s="5">
        <v>10120.133398211035</v>
      </c>
      <c r="S34" s="5">
        <v>0</v>
      </c>
      <c r="T34" s="5">
        <v>0</v>
      </c>
      <c r="U34" s="5">
        <v>0</v>
      </c>
      <c r="V34" s="5">
        <f t="shared" si="0"/>
        <v>54951.154309423713</v>
      </c>
    </row>
    <row r="35" spans="1:22" x14ac:dyDescent="0.35">
      <c r="A35" s="2">
        <v>260</v>
      </c>
      <c r="B35" s="40" t="s">
        <v>169</v>
      </c>
      <c r="C35" s="41" t="s">
        <v>168</v>
      </c>
      <c r="D35" s="2" t="s">
        <v>18</v>
      </c>
      <c r="E35" s="5">
        <v>6582618.8330285801</v>
      </c>
      <c r="F35" s="5">
        <v>110463.87106789474</v>
      </c>
      <c r="G35" s="5">
        <v>13.893750002245302</v>
      </c>
      <c r="H35" s="5">
        <v>3.5938500005802467</v>
      </c>
      <c r="I35" s="5">
        <v>20454.127369519101</v>
      </c>
      <c r="J35" s="5">
        <v>39.347100006417776</v>
      </c>
      <c r="K35" s="5">
        <v>963.11475015553913</v>
      </c>
      <c r="L35" s="5">
        <v>5718.6675009255123</v>
      </c>
      <c r="M35" s="5">
        <v>49.684050008045141</v>
      </c>
      <c r="N35" s="5">
        <v>3719.1901505947567</v>
      </c>
      <c r="O35" s="5">
        <v>5560.0194008975659</v>
      </c>
      <c r="P35" s="5">
        <v>215722.32828482697</v>
      </c>
      <c r="Q35" s="5">
        <v>568.4211000919272</v>
      </c>
      <c r="R35" s="5">
        <v>329118.15110297385</v>
      </c>
      <c r="S35" s="5">
        <v>0</v>
      </c>
      <c r="T35" s="5">
        <v>0</v>
      </c>
      <c r="U35" s="5">
        <v>807644.57682851376</v>
      </c>
      <c r="V35" s="5">
        <f t="shared" si="0"/>
        <v>692394.40947789722</v>
      </c>
    </row>
    <row r="36" spans="1:22" x14ac:dyDescent="0.35">
      <c r="A36" s="2">
        <v>261</v>
      </c>
      <c r="B36" s="43" t="s">
        <v>95</v>
      </c>
      <c r="C36" s="41" t="s">
        <v>94</v>
      </c>
      <c r="D36" s="2" t="s">
        <v>18</v>
      </c>
      <c r="E36" s="5">
        <v>1892355.2935543901</v>
      </c>
      <c r="F36" s="5">
        <v>0.70394999967363037</v>
      </c>
      <c r="G36" s="5">
        <v>0</v>
      </c>
      <c r="H36" s="5">
        <v>7.4099999965403077E-2</v>
      </c>
      <c r="I36" s="5">
        <v>684.07199572831291</v>
      </c>
      <c r="J36" s="5">
        <v>2.1859499989883786</v>
      </c>
      <c r="K36" s="5">
        <v>1.7413499991902077</v>
      </c>
      <c r="L36" s="5">
        <v>3411.9344984208005</v>
      </c>
      <c r="M36" s="5">
        <v>0</v>
      </c>
      <c r="N36" s="5">
        <v>1805.2982991625802</v>
      </c>
      <c r="O36" s="5">
        <v>16570.61249231566</v>
      </c>
      <c r="P36" s="5">
        <v>1520.6801992959652</v>
      </c>
      <c r="Q36" s="5">
        <v>14.894099993108576</v>
      </c>
      <c r="R36" s="5">
        <v>3230.1301485025601</v>
      </c>
      <c r="S36" s="5">
        <v>0</v>
      </c>
      <c r="T36" s="5">
        <v>0</v>
      </c>
      <c r="U36" s="5">
        <v>404576.21861226246</v>
      </c>
      <c r="V36" s="5">
        <f t="shared" si="0"/>
        <v>27242.327083416807</v>
      </c>
    </row>
    <row r="37" spans="1:22" x14ac:dyDescent="0.35">
      <c r="A37" s="2">
        <v>262</v>
      </c>
      <c r="B37" s="43" t="s">
        <v>35</v>
      </c>
      <c r="C37" s="41" t="s">
        <v>36</v>
      </c>
      <c r="D37" s="2" t="s">
        <v>18</v>
      </c>
      <c r="E37" s="5">
        <v>2303356.0190114998</v>
      </c>
      <c r="F37" s="5">
        <v>25.638600000022524</v>
      </c>
      <c r="G37" s="5">
        <v>4.8165000000038223</v>
      </c>
      <c r="H37" s="5">
        <v>1.6302000000010992</v>
      </c>
      <c r="I37" s="5">
        <v>71.295413398257693</v>
      </c>
      <c r="J37" s="5">
        <v>0.96329999999986371</v>
      </c>
      <c r="K37" s="5">
        <v>14.26424999999756</v>
      </c>
      <c r="L37" s="5">
        <v>20.747999999992757</v>
      </c>
      <c r="M37" s="5">
        <v>7.4100000000017222E-2</v>
      </c>
      <c r="N37" s="5">
        <v>376.16865000035716</v>
      </c>
      <c r="O37" s="5">
        <v>2069.7612000000181</v>
      </c>
      <c r="P37" s="5">
        <v>5540.4940499999047</v>
      </c>
      <c r="Q37" s="5">
        <v>29.343600000019787</v>
      </c>
      <c r="R37" s="5">
        <v>9897.3888000024053</v>
      </c>
      <c r="S37" s="5">
        <v>0</v>
      </c>
      <c r="T37" s="5">
        <v>0</v>
      </c>
      <c r="U37" s="5">
        <v>481987.30320020131</v>
      </c>
      <c r="V37" s="5">
        <f t="shared" si="0"/>
        <v>18052.58666340098</v>
      </c>
    </row>
    <row r="38" spans="1:22" x14ac:dyDescent="0.35">
      <c r="A38" s="2">
        <v>263</v>
      </c>
      <c r="B38" s="40" t="s">
        <v>97</v>
      </c>
      <c r="C38" s="42" t="s">
        <v>96</v>
      </c>
      <c r="D38" s="2" t="s">
        <v>18</v>
      </c>
      <c r="E38" s="5">
        <v>810277.086981197</v>
      </c>
      <c r="F38" s="5">
        <v>3239.8742995298771</v>
      </c>
      <c r="G38" s="5">
        <v>1542.6878997749425</v>
      </c>
      <c r="H38" s="5">
        <v>0</v>
      </c>
      <c r="I38" s="5">
        <v>226.58429335105774</v>
      </c>
      <c r="J38" s="5">
        <v>147.75539997855284</v>
      </c>
      <c r="K38" s="5">
        <v>1742.5355997465479</v>
      </c>
      <c r="L38" s="5">
        <v>2817.28199959015</v>
      </c>
      <c r="M38" s="5">
        <v>0</v>
      </c>
      <c r="N38" s="5">
        <v>39379.296444273758</v>
      </c>
      <c r="O38" s="5">
        <v>2799.7943995936744</v>
      </c>
      <c r="P38" s="5">
        <v>2467.1594996411945</v>
      </c>
      <c r="Q38" s="5">
        <v>2.4452999996447398</v>
      </c>
      <c r="R38" s="5">
        <v>11219.592148381369</v>
      </c>
      <c r="S38" s="5">
        <v>0</v>
      </c>
      <c r="T38" s="5">
        <v>0</v>
      </c>
      <c r="U38" s="5">
        <v>0</v>
      </c>
      <c r="V38" s="5">
        <f t="shared" si="0"/>
        <v>65585.007283860774</v>
      </c>
    </row>
    <row r="39" spans="1:22" x14ac:dyDescent="0.35">
      <c r="A39" s="2">
        <v>264</v>
      </c>
      <c r="B39" s="40" t="s">
        <v>99</v>
      </c>
      <c r="C39" s="41" t="s">
        <v>98</v>
      </c>
      <c r="D39" s="2" t="s">
        <v>18</v>
      </c>
      <c r="E39" s="5">
        <v>9864452.2649834994</v>
      </c>
      <c r="F39" s="5">
        <v>66.949349894498624</v>
      </c>
      <c r="G39" s="5">
        <v>0</v>
      </c>
      <c r="H39" s="5">
        <v>0</v>
      </c>
      <c r="I39" s="5">
        <v>184.29217035192488</v>
      </c>
      <c r="J39" s="5">
        <v>0.11114999982496931</v>
      </c>
      <c r="K39" s="5">
        <v>0</v>
      </c>
      <c r="L39" s="5">
        <v>106.37054983230843</v>
      </c>
      <c r="M39" s="5">
        <v>0</v>
      </c>
      <c r="N39" s="5">
        <v>827.65994869442511</v>
      </c>
      <c r="O39" s="5">
        <v>2643.1469958345388</v>
      </c>
      <c r="P39" s="5">
        <v>850.55684865980106</v>
      </c>
      <c r="Q39" s="5">
        <v>0</v>
      </c>
      <c r="R39" s="5">
        <v>1443.5791477244429</v>
      </c>
      <c r="S39" s="5">
        <v>0</v>
      </c>
      <c r="T39" s="5">
        <v>0</v>
      </c>
      <c r="U39" s="5">
        <v>0</v>
      </c>
      <c r="V39" s="5">
        <f t="shared" si="0"/>
        <v>6122.6661609917646</v>
      </c>
    </row>
    <row r="40" spans="1:22" x14ac:dyDescent="0.35">
      <c r="A40" s="2">
        <v>265</v>
      </c>
      <c r="B40" s="40" t="s">
        <v>101</v>
      </c>
      <c r="C40" s="41" t="s">
        <v>100</v>
      </c>
      <c r="D40" s="2" t="s">
        <v>18</v>
      </c>
      <c r="E40" s="5">
        <v>1030739.66546263</v>
      </c>
      <c r="F40" s="5">
        <v>0.14819999994255753</v>
      </c>
      <c r="G40" s="5">
        <v>0</v>
      </c>
      <c r="H40" s="5">
        <v>0</v>
      </c>
      <c r="I40" s="5">
        <v>1.2447839724371383</v>
      </c>
      <c r="J40" s="5">
        <v>0</v>
      </c>
      <c r="K40" s="5">
        <v>0</v>
      </c>
      <c r="L40" s="5">
        <v>139.38209994603335</v>
      </c>
      <c r="M40" s="5">
        <v>0</v>
      </c>
      <c r="N40" s="5">
        <v>565.34594978092264</v>
      </c>
      <c r="O40" s="5">
        <v>2652.5576989679939</v>
      </c>
      <c r="P40" s="5">
        <v>976.9343996204459</v>
      </c>
      <c r="Q40" s="5">
        <v>0</v>
      </c>
      <c r="R40" s="5">
        <v>1374.1103994668438</v>
      </c>
      <c r="S40" s="5">
        <v>0</v>
      </c>
      <c r="T40" s="5">
        <v>0</v>
      </c>
      <c r="U40" s="5">
        <v>0</v>
      </c>
      <c r="V40" s="5">
        <f t="shared" si="0"/>
        <v>5709.7235317546192</v>
      </c>
    </row>
    <row r="41" spans="1:22" x14ac:dyDescent="0.35">
      <c r="A41" s="2">
        <v>266</v>
      </c>
      <c r="B41" s="40" t="s">
        <v>103</v>
      </c>
      <c r="C41" s="41" t="s">
        <v>102</v>
      </c>
      <c r="D41" s="2" t="s">
        <v>18</v>
      </c>
      <c r="E41" s="5">
        <v>883449.93149498396</v>
      </c>
      <c r="F41" s="5">
        <v>0.11115000000006363</v>
      </c>
      <c r="G41" s="5">
        <v>0</v>
      </c>
      <c r="H41" s="5">
        <v>0</v>
      </c>
      <c r="I41" s="5">
        <v>24.145683792797286</v>
      </c>
      <c r="J41" s="5">
        <v>2.1859500000011378</v>
      </c>
      <c r="K41" s="5">
        <v>0</v>
      </c>
      <c r="L41" s="5">
        <v>5.1128999999957543</v>
      </c>
      <c r="M41" s="5">
        <v>0</v>
      </c>
      <c r="N41" s="5">
        <v>62.725650000089672</v>
      </c>
      <c r="O41" s="5">
        <v>317.96309999993019</v>
      </c>
      <c r="P41" s="5">
        <v>53.16675000001792</v>
      </c>
      <c r="Q41" s="5">
        <v>0</v>
      </c>
      <c r="R41" s="5">
        <v>74.470500000052894</v>
      </c>
      <c r="S41" s="5">
        <v>0</v>
      </c>
      <c r="T41" s="5">
        <v>0</v>
      </c>
      <c r="U41" s="5">
        <v>101611.99620003851</v>
      </c>
      <c r="V41" s="5">
        <f t="shared" si="0"/>
        <v>539.88168379288493</v>
      </c>
    </row>
    <row r="42" spans="1:22" x14ac:dyDescent="0.35">
      <c r="A42" s="2">
        <v>268</v>
      </c>
      <c r="B42" s="40" t="s">
        <v>105</v>
      </c>
      <c r="C42" s="41" t="s">
        <v>104</v>
      </c>
      <c r="D42" s="2" t="s">
        <v>18</v>
      </c>
      <c r="E42" s="5">
        <v>1325764.0198534401</v>
      </c>
      <c r="F42" s="5">
        <v>0.14820000013731804</v>
      </c>
      <c r="G42" s="5">
        <v>0</v>
      </c>
      <c r="H42" s="5">
        <v>0</v>
      </c>
      <c r="I42" s="5">
        <v>9.2772002236466005</v>
      </c>
      <c r="J42" s="5">
        <v>0</v>
      </c>
      <c r="K42" s="5">
        <v>0</v>
      </c>
      <c r="L42" s="5">
        <v>46.831200043339038</v>
      </c>
      <c r="M42" s="5">
        <v>0</v>
      </c>
      <c r="N42" s="5">
        <v>178.54395016516497</v>
      </c>
      <c r="O42" s="5">
        <v>1020.7275009449138</v>
      </c>
      <c r="P42" s="5">
        <v>1180.4871010922388</v>
      </c>
      <c r="Q42" s="5">
        <v>0</v>
      </c>
      <c r="R42" s="5">
        <v>1287.48750119187</v>
      </c>
      <c r="S42" s="5">
        <v>0</v>
      </c>
      <c r="T42" s="5">
        <v>0</v>
      </c>
      <c r="U42" s="5">
        <v>0</v>
      </c>
      <c r="V42" s="5">
        <f t="shared" si="0"/>
        <v>3723.5026536613104</v>
      </c>
    </row>
    <row r="43" spans="1:22" x14ac:dyDescent="0.35">
      <c r="A43" s="2">
        <v>269</v>
      </c>
      <c r="B43" s="40" t="s">
        <v>171</v>
      </c>
      <c r="C43" s="42" t="s">
        <v>170</v>
      </c>
      <c r="D43" s="2" t="s">
        <v>18</v>
      </c>
      <c r="E43" s="5">
        <v>1486490.3147723801</v>
      </c>
      <c r="F43" s="5">
        <v>3262.7712000004308</v>
      </c>
      <c r="G43" s="5">
        <v>1866.3937499983103</v>
      </c>
      <c r="H43" s="5">
        <v>0</v>
      </c>
      <c r="I43" s="5">
        <v>193.20419950681554</v>
      </c>
      <c r="J43" s="5">
        <v>9.3366000000087617</v>
      </c>
      <c r="K43" s="5">
        <v>60.613800000008304</v>
      </c>
      <c r="L43" s="5">
        <v>76.026599999801462</v>
      </c>
      <c r="M43" s="5">
        <v>121.52400000002244</v>
      </c>
      <c r="N43" s="5">
        <v>299.91975000011939</v>
      </c>
      <c r="O43" s="5">
        <v>3.742050000000781</v>
      </c>
      <c r="P43" s="5">
        <v>146590.62209984224</v>
      </c>
      <c r="Q43" s="5">
        <v>287.87849999939442</v>
      </c>
      <c r="R43" s="5">
        <v>195348.64439993034</v>
      </c>
      <c r="S43" s="5">
        <v>0</v>
      </c>
      <c r="T43" s="5">
        <v>0</v>
      </c>
      <c r="U43" s="5">
        <v>414769.11839962722</v>
      </c>
      <c r="V43" s="5">
        <f t="shared" si="0"/>
        <v>348120.67694927752</v>
      </c>
    </row>
    <row r="44" spans="1:22" x14ac:dyDescent="0.35">
      <c r="A44" s="2">
        <v>271</v>
      </c>
      <c r="B44" s="40" t="s">
        <v>107</v>
      </c>
      <c r="C44" s="41" t="s">
        <v>106</v>
      </c>
      <c r="D44" s="2" t="s">
        <v>18</v>
      </c>
      <c r="E44" s="5">
        <v>968013.065047935</v>
      </c>
      <c r="F44" s="5">
        <v>13425.919648572406</v>
      </c>
      <c r="G44" s="5">
        <v>7.5211499991892916</v>
      </c>
      <c r="H44" s="5">
        <v>0</v>
      </c>
      <c r="I44" s="5">
        <v>165.76089088667632</v>
      </c>
      <c r="J44" s="5">
        <v>2.8157999996960701</v>
      </c>
      <c r="K44" s="5">
        <v>0.7409999999196607</v>
      </c>
      <c r="L44" s="5">
        <v>40.458599995658687</v>
      </c>
      <c r="M44" s="5">
        <v>16.190849998252673</v>
      </c>
      <c r="N44" s="5">
        <v>92.439749989984193</v>
      </c>
      <c r="O44" s="5">
        <v>32.233499996520464</v>
      </c>
      <c r="P44" s="5">
        <v>12404.265898656962</v>
      </c>
      <c r="Q44" s="5">
        <v>44.459999995188909</v>
      </c>
      <c r="R44" s="5">
        <v>38048.089945892862</v>
      </c>
      <c r="S44" s="5">
        <v>0</v>
      </c>
      <c r="T44" s="5">
        <v>0</v>
      </c>
      <c r="U44" s="5">
        <v>0</v>
      </c>
      <c r="V44" s="5">
        <f t="shared" si="0"/>
        <v>64280.897033983318</v>
      </c>
    </row>
    <row r="45" spans="1:22" x14ac:dyDescent="0.35">
      <c r="A45" s="2">
        <v>273</v>
      </c>
      <c r="B45" s="40" t="s">
        <v>109</v>
      </c>
      <c r="C45" s="41" t="s">
        <v>108</v>
      </c>
      <c r="D45" s="2" t="s">
        <v>18</v>
      </c>
      <c r="E45" s="5">
        <v>15496059.8605561</v>
      </c>
      <c r="F45" s="5">
        <v>4644.5879993244816</v>
      </c>
      <c r="G45" s="5">
        <v>12588.256198163617</v>
      </c>
      <c r="H45" s="5">
        <v>0</v>
      </c>
      <c r="I45" s="5">
        <v>4476.8812381562884</v>
      </c>
      <c r="J45" s="5">
        <v>484.53989992959754</v>
      </c>
      <c r="K45" s="5">
        <v>825.77039987979822</v>
      </c>
      <c r="L45" s="5">
        <v>3041.6938495575723</v>
      </c>
      <c r="M45" s="5">
        <v>0.48164999992957436</v>
      </c>
      <c r="N45" s="5">
        <v>59112.645141418056</v>
      </c>
      <c r="O45" s="5">
        <v>11673.195298314775</v>
      </c>
      <c r="P45" s="5">
        <v>28188.788545907992</v>
      </c>
      <c r="Q45" s="5">
        <v>29.788199995689666</v>
      </c>
      <c r="R45" s="5">
        <v>33508.501645121236</v>
      </c>
      <c r="S45" s="5">
        <v>0</v>
      </c>
      <c r="T45" s="5">
        <v>0</v>
      </c>
      <c r="U45" s="5">
        <v>885017.42537209985</v>
      </c>
      <c r="V45" s="5">
        <f t="shared" si="0"/>
        <v>158575.13006576904</v>
      </c>
    </row>
    <row r="46" spans="1:22" x14ac:dyDescent="0.35">
      <c r="A46" s="2">
        <v>276</v>
      </c>
      <c r="B46" s="40" t="s">
        <v>111</v>
      </c>
      <c r="C46" s="41" t="s">
        <v>110</v>
      </c>
      <c r="D46" s="2" t="s">
        <v>18</v>
      </c>
      <c r="E46" s="5">
        <v>5981894.8361029299</v>
      </c>
      <c r="F46" s="5">
        <v>4241.187598732613</v>
      </c>
      <c r="G46" s="5">
        <v>4629.2863486112583</v>
      </c>
      <c r="H46" s="5">
        <v>0</v>
      </c>
      <c r="I46" s="5">
        <v>4319.3014058900244</v>
      </c>
      <c r="J46" s="5">
        <v>7028.459097898166</v>
      </c>
      <c r="K46" s="5">
        <v>1897.2934494334158</v>
      </c>
      <c r="L46" s="5">
        <v>3891.3244488383934</v>
      </c>
      <c r="M46" s="5">
        <v>0</v>
      </c>
      <c r="N46" s="5">
        <v>75084.566677639974</v>
      </c>
      <c r="O46" s="5">
        <v>15424.211395396043</v>
      </c>
      <c r="P46" s="5">
        <v>14437.421695692563</v>
      </c>
      <c r="Q46" s="5">
        <v>44.015399986713319</v>
      </c>
      <c r="R46" s="5">
        <v>34848.822439560456</v>
      </c>
      <c r="S46" s="5">
        <v>0</v>
      </c>
      <c r="T46" s="5">
        <v>0</v>
      </c>
      <c r="U46" s="5">
        <v>228272.5340319566</v>
      </c>
      <c r="V46" s="5">
        <f t="shared" si="0"/>
        <v>165845.88995767964</v>
      </c>
    </row>
    <row r="47" spans="1:22" x14ac:dyDescent="0.35">
      <c r="A47" s="2">
        <v>277</v>
      </c>
      <c r="B47" s="40" t="s">
        <v>113</v>
      </c>
      <c r="C47" s="41" t="s">
        <v>112</v>
      </c>
      <c r="D47" s="2" t="s">
        <v>18</v>
      </c>
      <c r="E47" s="5">
        <v>2347766.4815264</v>
      </c>
      <c r="F47" s="5">
        <v>3446.6873999993077</v>
      </c>
      <c r="G47" s="5">
        <v>2523.7718999994213</v>
      </c>
      <c r="H47" s="5">
        <v>0</v>
      </c>
      <c r="I47" s="5">
        <v>398.15421308780469</v>
      </c>
      <c r="J47" s="5">
        <v>53.685449999960618</v>
      </c>
      <c r="K47" s="5">
        <v>54.537599999987343</v>
      </c>
      <c r="L47" s="5">
        <v>117.59670000002887</v>
      </c>
      <c r="M47" s="5">
        <v>273.72539999973475</v>
      </c>
      <c r="N47" s="5">
        <v>1680.4027500004449</v>
      </c>
      <c r="O47" s="5">
        <v>3.9643500000016672</v>
      </c>
      <c r="P47" s="5">
        <v>151114.20480001197</v>
      </c>
      <c r="Q47" s="5">
        <v>231.63660000088581</v>
      </c>
      <c r="R47" s="5">
        <v>185374.93260002791</v>
      </c>
      <c r="S47" s="5">
        <v>0</v>
      </c>
      <c r="T47" s="5">
        <v>2.926950000000303</v>
      </c>
      <c r="U47" s="5">
        <v>747317.46960097656</v>
      </c>
      <c r="V47" s="5">
        <f t="shared" si="0"/>
        <v>345276.22671312746</v>
      </c>
    </row>
    <row r="48" spans="1:22" x14ac:dyDescent="0.35">
      <c r="A48" s="2">
        <v>278</v>
      </c>
      <c r="B48" s="40" t="s">
        <v>115</v>
      </c>
      <c r="C48" s="41" t="s">
        <v>114</v>
      </c>
      <c r="D48" s="2" t="s">
        <v>18</v>
      </c>
      <c r="E48" s="5">
        <v>1598085.58265937</v>
      </c>
      <c r="F48" s="5">
        <v>28575.331199971039</v>
      </c>
      <c r="G48" s="5">
        <v>10152.959700006939</v>
      </c>
      <c r="H48" s="5">
        <v>0</v>
      </c>
      <c r="I48" s="5">
        <v>804.31922173796761</v>
      </c>
      <c r="J48" s="5">
        <v>15.338700000016512</v>
      </c>
      <c r="K48" s="5">
        <v>54.833999999993651</v>
      </c>
      <c r="L48" s="5">
        <v>101.18355000017417</v>
      </c>
      <c r="M48" s="5">
        <v>142.30904999997696</v>
      </c>
      <c r="N48" s="5">
        <v>627.51584999999648</v>
      </c>
      <c r="O48" s="5">
        <v>119.44919999991156</v>
      </c>
      <c r="P48" s="5">
        <v>21734.789699986388</v>
      </c>
      <c r="Q48" s="5">
        <v>266.31540000018663</v>
      </c>
      <c r="R48" s="5">
        <v>43766.72039999807</v>
      </c>
      <c r="S48" s="5">
        <v>0</v>
      </c>
      <c r="T48" s="5">
        <v>1.6672500000004782</v>
      </c>
      <c r="U48" s="5">
        <v>216972.58050051573</v>
      </c>
      <c r="V48" s="5">
        <f t="shared" si="0"/>
        <v>106362.73322170065</v>
      </c>
    </row>
    <row r="49" spans="1:23" x14ac:dyDescent="0.35">
      <c r="A49" s="2">
        <v>279</v>
      </c>
      <c r="B49" s="40" t="s">
        <v>117</v>
      </c>
      <c r="C49" s="41" t="s">
        <v>116</v>
      </c>
      <c r="D49" s="2" t="s">
        <v>18</v>
      </c>
      <c r="E49" s="5">
        <v>10193786.450709701</v>
      </c>
      <c r="F49" s="5">
        <v>8001.9478500008436</v>
      </c>
      <c r="G49" s="5">
        <v>7645.4897999849818</v>
      </c>
      <c r="H49" s="5">
        <v>0</v>
      </c>
      <c r="I49" s="5">
        <v>30960.551272811485</v>
      </c>
      <c r="J49" s="5">
        <v>309.36749999956271</v>
      </c>
      <c r="K49" s="5">
        <v>6372.3406499962566</v>
      </c>
      <c r="L49" s="5">
        <v>12681.288749992515</v>
      </c>
      <c r="M49" s="5">
        <v>40.866149999982234</v>
      </c>
      <c r="N49" s="5">
        <v>86588.888099935182</v>
      </c>
      <c r="O49" s="5">
        <v>57924.488700000526</v>
      </c>
      <c r="P49" s="5">
        <v>24541.994100004104</v>
      </c>
      <c r="Q49" s="5">
        <v>33.567300000033171</v>
      </c>
      <c r="R49" s="5">
        <v>46304.756550009173</v>
      </c>
      <c r="S49" s="5">
        <v>0</v>
      </c>
      <c r="T49" s="5">
        <v>0</v>
      </c>
      <c r="U49" s="5">
        <v>4296600.3950999109</v>
      </c>
      <c r="V49" s="5">
        <f t="shared" si="0"/>
        <v>281405.54672273464</v>
      </c>
    </row>
    <row r="50" spans="1:23" x14ac:dyDescent="0.35">
      <c r="A50" s="2">
        <v>280</v>
      </c>
      <c r="B50" s="40" t="s">
        <v>119</v>
      </c>
      <c r="C50" s="41" t="s">
        <v>118</v>
      </c>
      <c r="D50" s="2" t="s">
        <v>18</v>
      </c>
      <c r="E50" s="5">
        <v>3044575.6933370102</v>
      </c>
      <c r="F50" s="5">
        <v>0</v>
      </c>
      <c r="G50" s="5">
        <v>0</v>
      </c>
      <c r="H50" s="5">
        <v>0</v>
      </c>
      <c r="I50" s="5">
        <v>0</v>
      </c>
      <c r="J50" s="5">
        <v>0</v>
      </c>
      <c r="K50" s="5">
        <v>0</v>
      </c>
      <c r="L50" s="5">
        <v>31.455450145110767</v>
      </c>
      <c r="M50" s="5">
        <v>0</v>
      </c>
      <c r="N50" s="5">
        <v>6.409650029566512</v>
      </c>
      <c r="O50" s="5">
        <v>680.49735313948895</v>
      </c>
      <c r="P50" s="5">
        <v>276.05955127350524</v>
      </c>
      <c r="Q50" s="5">
        <v>0</v>
      </c>
      <c r="R50" s="5">
        <v>1005.7963546393833</v>
      </c>
      <c r="S50" s="5">
        <v>0</v>
      </c>
      <c r="T50" s="5">
        <v>0</v>
      </c>
      <c r="U50" s="5">
        <v>21384.59319864279</v>
      </c>
      <c r="V50" s="5">
        <f t="shared" si="0"/>
        <v>2000.2183592270549</v>
      </c>
    </row>
    <row r="51" spans="1:23" x14ac:dyDescent="0.35">
      <c r="A51" s="2">
        <v>281</v>
      </c>
      <c r="B51" s="40" t="s">
        <v>121</v>
      </c>
      <c r="C51" s="42" t="s">
        <v>120</v>
      </c>
      <c r="D51" s="2" t="s">
        <v>18</v>
      </c>
      <c r="E51" s="5">
        <v>4182534.5673823301</v>
      </c>
      <c r="F51" s="5">
        <v>3.001049998865787</v>
      </c>
      <c r="G51" s="5">
        <v>7.5581999971366951</v>
      </c>
      <c r="H51" s="5">
        <v>0</v>
      </c>
      <c r="I51" s="5">
        <v>0.28090809139586537</v>
      </c>
      <c r="J51" s="5">
        <v>0</v>
      </c>
      <c r="K51" s="5">
        <v>8.966099996605374</v>
      </c>
      <c r="L51" s="5">
        <v>12.041249995470675</v>
      </c>
      <c r="M51" s="5">
        <v>0</v>
      </c>
      <c r="N51" s="5">
        <v>3.4085999987135045</v>
      </c>
      <c r="O51" s="5">
        <v>0.74099999972028086</v>
      </c>
      <c r="P51" s="5">
        <v>13573.230444877223</v>
      </c>
      <c r="Q51" s="5">
        <v>0.88919999966423102</v>
      </c>
      <c r="R51" s="5">
        <v>11910.130045501002</v>
      </c>
      <c r="S51" s="5">
        <v>0</v>
      </c>
      <c r="T51" s="5">
        <v>0</v>
      </c>
      <c r="U51" s="5">
        <v>444490.40593173774</v>
      </c>
      <c r="V51" s="5">
        <f t="shared" si="0"/>
        <v>25520.246798455799</v>
      </c>
    </row>
    <row r="52" spans="1:23" x14ac:dyDescent="0.35">
      <c r="A52" s="2">
        <v>282</v>
      </c>
      <c r="B52" s="40" t="s">
        <v>123</v>
      </c>
      <c r="C52" s="41" t="s">
        <v>122</v>
      </c>
      <c r="D52" s="2" t="s">
        <v>18</v>
      </c>
      <c r="E52" s="5">
        <v>8480223.0043158401</v>
      </c>
      <c r="F52" s="5">
        <v>48.683700199274</v>
      </c>
      <c r="G52" s="5">
        <v>0</v>
      </c>
      <c r="H52" s="5">
        <v>0</v>
      </c>
      <c r="I52" s="5">
        <v>11.573594405029747</v>
      </c>
      <c r="J52" s="5">
        <v>0</v>
      </c>
      <c r="K52" s="5">
        <v>0</v>
      </c>
      <c r="L52" s="5">
        <v>308.62650126327503</v>
      </c>
      <c r="M52" s="5">
        <v>0</v>
      </c>
      <c r="N52" s="5">
        <v>468.27495191662064</v>
      </c>
      <c r="O52" s="5">
        <v>2455.8592600524576</v>
      </c>
      <c r="P52" s="5">
        <v>20191.360882637135</v>
      </c>
      <c r="Q52" s="5">
        <v>0.22230000090965923</v>
      </c>
      <c r="R52" s="5">
        <v>7676.0190314175679</v>
      </c>
      <c r="S52" s="5">
        <v>0</v>
      </c>
      <c r="T52" s="5">
        <v>0</v>
      </c>
      <c r="U52" s="5">
        <v>2953.9224120886461</v>
      </c>
      <c r="V52" s="5">
        <f t="shared" si="0"/>
        <v>31160.62022189227</v>
      </c>
    </row>
    <row r="53" spans="1:23" x14ac:dyDescent="0.35">
      <c r="A53" s="2">
        <v>293</v>
      </c>
      <c r="B53" s="40" t="s">
        <v>173</v>
      </c>
      <c r="C53" s="41" t="s">
        <v>172</v>
      </c>
      <c r="D53" s="2" t="s">
        <v>18</v>
      </c>
      <c r="E53" s="5">
        <v>1539885.4536669201</v>
      </c>
      <c r="F53" s="5">
        <v>5675.3560500001804</v>
      </c>
      <c r="G53" s="5">
        <v>65.91194999991508</v>
      </c>
      <c r="H53" s="5">
        <v>0</v>
      </c>
      <c r="I53" s="5">
        <v>818.11358834125383</v>
      </c>
      <c r="J53" s="5">
        <v>11.411399999994897</v>
      </c>
      <c r="K53" s="5">
        <v>40.347449999991227</v>
      </c>
      <c r="L53" s="5">
        <v>524.03520000000412</v>
      </c>
      <c r="M53" s="5">
        <v>45.126899999933684</v>
      </c>
      <c r="N53" s="5">
        <v>531.00060000045085</v>
      </c>
      <c r="O53" s="5">
        <v>8.0028000000175101</v>
      </c>
      <c r="P53" s="5">
        <v>58766.005349966072</v>
      </c>
      <c r="Q53" s="5">
        <v>148.94099999958638</v>
      </c>
      <c r="R53" s="5">
        <v>122171.59695009148</v>
      </c>
      <c r="S53" s="5">
        <v>0</v>
      </c>
      <c r="T53" s="5">
        <v>0</v>
      </c>
      <c r="U53" s="5">
        <v>168067.9142995032</v>
      </c>
      <c r="V53" s="5">
        <f t="shared" si="0"/>
        <v>188805.84923839889</v>
      </c>
    </row>
    <row r="54" spans="1:23" x14ac:dyDescent="0.35">
      <c r="A54" s="2">
        <v>294</v>
      </c>
      <c r="B54" s="40" t="s">
        <v>175</v>
      </c>
      <c r="C54" s="41" t="s">
        <v>174</v>
      </c>
      <c r="D54" s="2" t="s">
        <v>18</v>
      </c>
      <c r="E54" s="5">
        <v>592242.37206016097</v>
      </c>
      <c r="F54" s="5">
        <v>4028.8540486454317</v>
      </c>
      <c r="G54" s="5">
        <v>31.12199998955295</v>
      </c>
      <c r="H54" s="5">
        <v>0</v>
      </c>
      <c r="I54" s="5">
        <v>1011.9169807497399</v>
      </c>
      <c r="J54" s="5">
        <v>4.9646999983323994</v>
      </c>
      <c r="K54" s="5">
        <v>12.189449995904361</v>
      </c>
      <c r="L54" s="5">
        <v>247.41989991695129</v>
      </c>
      <c r="M54" s="5">
        <v>26.120249991221048</v>
      </c>
      <c r="N54" s="5">
        <v>379.98479987239341</v>
      </c>
      <c r="O54" s="5">
        <v>6.7430999977381738</v>
      </c>
      <c r="P54" s="5">
        <v>11745.146396050364</v>
      </c>
      <c r="Q54" s="5">
        <v>41.792399986095724</v>
      </c>
      <c r="R54" s="5">
        <v>28879.733990267647</v>
      </c>
      <c r="S54" s="5">
        <v>0</v>
      </c>
      <c r="T54" s="5">
        <v>0</v>
      </c>
      <c r="U54" s="5">
        <v>96957.034167403021</v>
      </c>
      <c r="V54" s="5">
        <f t="shared" si="0"/>
        <v>46415.988015461371</v>
      </c>
    </row>
    <row r="55" spans="1:23" x14ac:dyDescent="0.35">
      <c r="A55" s="2">
        <v>295</v>
      </c>
      <c r="B55" s="40" t="s">
        <v>125</v>
      </c>
      <c r="C55" s="41" t="s">
        <v>124</v>
      </c>
      <c r="D55" s="2" t="s">
        <v>18</v>
      </c>
      <c r="E55" s="5">
        <v>5692041.3120654896</v>
      </c>
      <c r="F55" s="5">
        <v>20997.828145203366</v>
      </c>
      <c r="G55" s="5">
        <v>0.1481999999666021</v>
      </c>
      <c r="H55" s="5">
        <v>0</v>
      </c>
      <c r="I55" s="5">
        <v>1224.3862482781697</v>
      </c>
      <c r="J55" s="5">
        <v>137.34434996856157</v>
      </c>
      <c r="K55" s="5">
        <v>13.893749996839357</v>
      </c>
      <c r="L55" s="5">
        <v>150.90464996555895</v>
      </c>
      <c r="M55" s="5">
        <v>329.48564992444511</v>
      </c>
      <c r="N55" s="5">
        <v>465.68144989351714</v>
      </c>
      <c r="O55" s="5">
        <v>976.11929977703869</v>
      </c>
      <c r="P55" s="5">
        <v>137755.41971855555</v>
      </c>
      <c r="Q55" s="5">
        <v>362.57129991743949</v>
      </c>
      <c r="R55" s="5">
        <v>227274.81459819459</v>
      </c>
      <c r="S55" s="5">
        <v>0</v>
      </c>
      <c r="T55" s="5">
        <v>0.66689999984824821</v>
      </c>
      <c r="U55" s="5">
        <v>164190.55766244663</v>
      </c>
      <c r="V55" s="5">
        <f t="shared" si="0"/>
        <v>389689.26425967488</v>
      </c>
    </row>
    <row r="56" spans="1:23" x14ac:dyDescent="0.35">
      <c r="A56" s="2">
        <v>296</v>
      </c>
      <c r="B56" s="40" t="s">
        <v>127</v>
      </c>
      <c r="C56" s="41" t="s">
        <v>126</v>
      </c>
      <c r="D56" s="2" t="s">
        <v>18</v>
      </c>
      <c r="E56" s="5">
        <v>16006402.3335643</v>
      </c>
      <c r="F56" s="5">
        <v>4641.1793993071369</v>
      </c>
      <c r="G56" s="5">
        <v>12576.103798112399</v>
      </c>
      <c r="H56" s="5">
        <v>0</v>
      </c>
      <c r="I56" s="5">
        <v>4776.737000326325</v>
      </c>
      <c r="J56" s="5">
        <v>485.02154992809614</v>
      </c>
      <c r="K56" s="5">
        <v>763.41524988627395</v>
      </c>
      <c r="L56" s="5">
        <v>3054.3278995469905</v>
      </c>
      <c r="M56" s="5">
        <v>0.148199999978049</v>
      </c>
      <c r="N56" s="5">
        <v>59079.596541207604</v>
      </c>
      <c r="O56" s="5">
        <v>11655.670648267029</v>
      </c>
      <c r="P56" s="5">
        <v>26947.761745999069</v>
      </c>
      <c r="Q56" s="5">
        <v>18.006299997347067</v>
      </c>
      <c r="R56" s="5">
        <v>32407.85729518114</v>
      </c>
      <c r="S56" s="5">
        <v>0</v>
      </c>
      <c r="T56" s="5">
        <v>0</v>
      </c>
      <c r="U56" s="5">
        <v>769095.53358431975</v>
      </c>
      <c r="V56" s="5">
        <f t="shared" si="0"/>
        <v>156405.82562775939</v>
      </c>
    </row>
    <row r="57" spans="1:23" s="3" customFormat="1" x14ac:dyDescent="0.35">
      <c r="A57" s="3">
        <v>297</v>
      </c>
      <c r="B57" s="44" t="s">
        <v>205</v>
      </c>
      <c r="C57" s="41" t="s">
        <v>204</v>
      </c>
      <c r="D57" s="3" t="s">
        <v>18</v>
      </c>
      <c r="E57" s="3">
        <v>2099378</v>
      </c>
      <c r="F57" s="3">
        <v>80448.295200020933</v>
      </c>
      <c r="G57" s="3">
        <v>17804.414550032539</v>
      </c>
      <c r="H57" s="3">
        <v>0</v>
      </c>
      <c r="I57" s="3">
        <v>1555.2843803171675</v>
      </c>
      <c r="J57" s="3">
        <v>113.1136499999258</v>
      </c>
      <c r="K57" s="3">
        <v>13.375050000015966</v>
      </c>
      <c r="L57" s="3">
        <v>917.5803000016557</v>
      </c>
      <c r="M57" s="3">
        <v>51.203099999994329</v>
      </c>
      <c r="N57" s="3">
        <v>1278.6325500011926</v>
      </c>
      <c r="O57" s="3">
        <v>165.4653000001621</v>
      </c>
      <c r="P57" s="3">
        <v>34257.615600010584</v>
      </c>
      <c r="Q57" s="3">
        <v>334.33920000057157</v>
      </c>
      <c r="R57" s="3">
        <v>113287.41449999988</v>
      </c>
      <c r="S57" s="6">
        <v>0</v>
      </c>
      <c r="T57" s="6">
        <v>0</v>
      </c>
      <c r="U57" s="3">
        <v>352264.5827996505</v>
      </c>
      <c r="V57" s="6">
        <f t="shared" si="0"/>
        <v>250226.73338038463</v>
      </c>
      <c r="W57" s="3" t="s">
        <v>207</v>
      </c>
    </row>
    <row r="58" spans="1:23" x14ac:dyDescent="0.35">
      <c r="A58" s="2">
        <v>298</v>
      </c>
      <c r="B58" s="40" t="s">
        <v>177</v>
      </c>
      <c r="C58" s="41" t="s">
        <v>176</v>
      </c>
      <c r="D58" s="2" t="s">
        <v>18</v>
      </c>
      <c r="E58" s="5">
        <v>2346066.2559541301</v>
      </c>
      <c r="F58" s="5">
        <v>7036.610099999557</v>
      </c>
      <c r="G58" s="5">
        <v>833.58795000028726</v>
      </c>
      <c r="H58" s="5">
        <v>0</v>
      </c>
      <c r="I58" s="5">
        <v>1062.1759823478051</v>
      </c>
      <c r="J58" s="5">
        <v>26.453700000017324</v>
      </c>
      <c r="K58" s="5">
        <v>136.67744999992772</v>
      </c>
      <c r="L58" s="5">
        <v>600.87689999997349</v>
      </c>
      <c r="M58" s="5">
        <v>140.90114999993671</v>
      </c>
      <c r="N58" s="5">
        <v>1442.2082999983263</v>
      </c>
      <c r="O58" s="5">
        <v>64.096499999996425</v>
      </c>
      <c r="P58" s="5">
        <v>118350.18584999203</v>
      </c>
      <c r="Q58" s="5">
        <v>311.22000000030243</v>
      </c>
      <c r="R58" s="5">
        <v>155506.63049999182</v>
      </c>
      <c r="S58" s="5">
        <v>0</v>
      </c>
      <c r="T58" s="5">
        <v>0</v>
      </c>
      <c r="U58" s="5">
        <v>318348.49409927434</v>
      </c>
      <c r="V58" s="5">
        <f t="shared" si="0"/>
        <v>285511.62438232999</v>
      </c>
    </row>
    <row r="59" spans="1:23" x14ac:dyDescent="0.35">
      <c r="A59" s="2">
        <v>299</v>
      </c>
      <c r="B59" s="40" t="s">
        <v>129</v>
      </c>
      <c r="C59" s="41" t="s">
        <v>128</v>
      </c>
      <c r="D59" s="2" t="s">
        <v>18</v>
      </c>
      <c r="E59" s="5">
        <v>27413247.438248899</v>
      </c>
      <c r="F59" s="5">
        <v>915156.85950007604</v>
      </c>
      <c r="G59" s="5">
        <v>139478.80050021748</v>
      </c>
      <c r="H59" s="5">
        <v>84.029400000184637</v>
      </c>
      <c r="I59" s="5">
        <v>4101612.3120706808</v>
      </c>
      <c r="J59" s="5">
        <v>11638.183049998172</v>
      </c>
      <c r="K59" s="5">
        <v>264.38880000018003</v>
      </c>
      <c r="L59" s="5">
        <v>1015522.8642003365</v>
      </c>
      <c r="M59" s="5">
        <v>6367.6723500044782</v>
      </c>
      <c r="N59" s="5">
        <v>1075907.769299513</v>
      </c>
      <c r="O59" s="5">
        <v>181751.92424996663</v>
      </c>
      <c r="P59" s="5">
        <v>334980.90600027534</v>
      </c>
      <c r="Q59" s="5">
        <v>2011.8150000013184</v>
      </c>
      <c r="R59" s="5">
        <v>893710.57814992371</v>
      </c>
      <c r="S59" s="5">
        <v>0</v>
      </c>
      <c r="T59" s="5">
        <v>0.11114999999980028</v>
      </c>
      <c r="U59" s="5">
        <v>4686247.8351114774</v>
      </c>
      <c r="V59" s="5">
        <f t="shared" si="0"/>
        <v>8678488.2137209941</v>
      </c>
    </row>
    <row r="60" spans="1:23" x14ac:dyDescent="0.35">
      <c r="A60" s="2">
        <v>300</v>
      </c>
      <c r="B60" s="40" t="s">
        <v>131</v>
      </c>
      <c r="C60" s="41" t="s">
        <v>130</v>
      </c>
      <c r="D60" s="2" t="s">
        <v>18</v>
      </c>
      <c r="E60" s="5">
        <v>2420747.2562817102</v>
      </c>
      <c r="F60" s="5">
        <v>14420.675099999002</v>
      </c>
      <c r="G60" s="5">
        <v>19472.220300004687</v>
      </c>
      <c r="H60" s="5">
        <v>0</v>
      </c>
      <c r="I60" s="5">
        <v>1048.5624243996565</v>
      </c>
      <c r="J60" s="5">
        <v>39.0507000000094</v>
      </c>
      <c r="K60" s="5">
        <v>23.600850000004566</v>
      </c>
      <c r="L60" s="5">
        <v>789.09090000036963</v>
      </c>
      <c r="M60" s="5">
        <v>68.764800000037013</v>
      </c>
      <c r="N60" s="5">
        <v>2417.6977500004418</v>
      </c>
      <c r="O60" s="5">
        <v>7.5211500000025406</v>
      </c>
      <c r="P60" s="5">
        <v>66514.753499997707</v>
      </c>
      <c r="Q60" s="5">
        <v>1059.7040999995913</v>
      </c>
      <c r="R60" s="5">
        <v>139650.52725001003</v>
      </c>
      <c r="S60" s="5">
        <v>0</v>
      </c>
      <c r="T60" s="5">
        <v>0.85214999999869145</v>
      </c>
      <c r="U60" s="5">
        <v>397588.66289922839</v>
      </c>
      <c r="V60" s="5">
        <f t="shared" si="0"/>
        <v>245513.02097441151</v>
      </c>
    </row>
    <row r="61" spans="1:23" x14ac:dyDescent="0.35">
      <c r="A61" s="2">
        <v>301</v>
      </c>
      <c r="B61" s="40" t="s">
        <v>133</v>
      </c>
      <c r="C61" s="41" t="s">
        <v>132</v>
      </c>
      <c r="D61" s="2" t="s">
        <v>18</v>
      </c>
      <c r="E61" s="5">
        <v>61567889.253945403</v>
      </c>
      <c r="F61" s="5">
        <v>93418.536899987143</v>
      </c>
      <c r="G61" s="5">
        <v>0</v>
      </c>
      <c r="H61" s="5">
        <v>0</v>
      </c>
      <c r="I61" s="5">
        <v>1442757.2301380541</v>
      </c>
      <c r="J61" s="5">
        <v>180993.58484999579</v>
      </c>
      <c r="K61" s="5">
        <v>246925.28250002861</v>
      </c>
      <c r="L61" s="5">
        <v>60423.881700023645</v>
      </c>
      <c r="M61" s="5">
        <v>16246.387949999562</v>
      </c>
      <c r="N61" s="5">
        <v>319397.12024962326</v>
      </c>
      <c r="O61" s="5">
        <v>395917.85610013799</v>
      </c>
      <c r="P61" s="5">
        <v>866682.12150004285</v>
      </c>
      <c r="Q61" s="5">
        <v>4460.4494999930039</v>
      </c>
      <c r="R61" s="5">
        <v>635425.17284965981</v>
      </c>
      <c r="S61" s="5">
        <v>0</v>
      </c>
      <c r="T61" s="5">
        <v>1952.0533499975913</v>
      </c>
      <c r="U61" s="5">
        <v>7003060.4357904075</v>
      </c>
      <c r="V61" s="5">
        <f t="shared" si="0"/>
        <v>4264599.6775875436</v>
      </c>
    </row>
    <row r="62" spans="1:23" x14ac:dyDescent="0.35">
      <c r="A62" s="2">
        <v>305</v>
      </c>
      <c r="B62" s="43" t="s">
        <v>134</v>
      </c>
      <c r="C62" s="41" t="s">
        <v>38</v>
      </c>
      <c r="D62" s="2" t="s">
        <v>18</v>
      </c>
      <c r="E62" s="5">
        <v>16224886.871961899</v>
      </c>
      <c r="F62" s="5">
        <v>109020.51420006633</v>
      </c>
      <c r="G62" s="5">
        <v>1890.6244500012242</v>
      </c>
      <c r="H62" s="5">
        <v>351972.14714982937</v>
      </c>
      <c r="I62" s="5">
        <v>165710.83035384055</v>
      </c>
      <c r="J62" s="5">
        <v>126234.87045003634</v>
      </c>
      <c r="K62" s="5">
        <v>536477.14575006906</v>
      </c>
      <c r="L62" s="5">
        <v>100181.94030008093</v>
      </c>
      <c r="M62" s="5">
        <v>42870.44385000367</v>
      </c>
      <c r="N62" s="5">
        <v>385212.18449992174</v>
      </c>
      <c r="O62" s="5">
        <v>214376.11649995807</v>
      </c>
      <c r="P62" s="5">
        <v>387759.14969994756</v>
      </c>
      <c r="Q62" s="5">
        <v>4035.6342000038844</v>
      </c>
      <c r="R62" s="5">
        <v>322535.66279994586</v>
      </c>
      <c r="S62" s="5">
        <v>0</v>
      </c>
      <c r="T62" s="5">
        <v>0</v>
      </c>
      <c r="U62" s="5">
        <v>7783535.9510990605</v>
      </c>
      <c r="V62" s="5">
        <f t="shared" si="0"/>
        <v>2748277.2642037049</v>
      </c>
    </row>
    <row r="63" spans="1:23" x14ac:dyDescent="0.35">
      <c r="A63" s="2">
        <v>306</v>
      </c>
      <c r="B63" s="40" t="s">
        <v>135</v>
      </c>
      <c r="C63" s="41" t="s">
        <v>34</v>
      </c>
      <c r="D63" s="2" t="s">
        <v>18</v>
      </c>
      <c r="E63" s="5">
        <v>8926591.5222800206</v>
      </c>
      <c r="F63" s="5">
        <v>4.9037552475087495E-6</v>
      </c>
      <c r="G63" s="5">
        <v>9.3176831641307432E-7</v>
      </c>
      <c r="H63" s="5">
        <v>1.2822899152867104E-6</v>
      </c>
      <c r="I63" s="5">
        <v>11564.981201129442</v>
      </c>
      <c r="J63" s="5">
        <v>1.2501367334789826E-4</v>
      </c>
      <c r="K63" s="5">
        <v>2.0127017925320083E-4</v>
      </c>
      <c r="L63" s="5">
        <v>7.3442659105005972E-5</v>
      </c>
      <c r="M63" s="5">
        <v>3.5245640070601778E-7</v>
      </c>
      <c r="N63" s="5">
        <v>7.8401717438377258E-5</v>
      </c>
      <c r="O63" s="5">
        <v>1.9537790150184167E-5</v>
      </c>
      <c r="P63" s="5">
        <v>3.0258346529239612E-3</v>
      </c>
      <c r="Q63" s="5">
        <v>1.834482358625312E-5</v>
      </c>
      <c r="R63" s="5">
        <v>1.9688627301141406E-3</v>
      </c>
      <c r="S63" s="5">
        <v>0</v>
      </c>
      <c r="T63" s="5">
        <v>0</v>
      </c>
      <c r="U63" s="5">
        <v>1.8160687528378558E-2</v>
      </c>
      <c r="V63" s="5">
        <f t="shared" si="0"/>
        <v>11564.986719307937</v>
      </c>
    </row>
    <row r="64" spans="1:23" x14ac:dyDescent="0.35">
      <c r="A64" s="2">
        <v>307</v>
      </c>
      <c r="B64" s="40" t="s">
        <v>179</v>
      </c>
      <c r="C64" s="41" t="s">
        <v>178</v>
      </c>
      <c r="D64" s="2" t="s">
        <v>18</v>
      </c>
      <c r="E64" s="5">
        <v>1416393.8244518901</v>
      </c>
      <c r="F64" s="5">
        <v>13112.47664999836</v>
      </c>
      <c r="G64" s="5">
        <v>5.1129000000011162</v>
      </c>
      <c r="H64" s="5">
        <v>0</v>
      </c>
      <c r="I64" s="5">
        <v>409.8771021459828</v>
      </c>
      <c r="J64" s="5">
        <v>110.18669999999</v>
      </c>
      <c r="K64" s="5">
        <v>0.81509999999987715</v>
      </c>
      <c r="L64" s="5">
        <v>76.656449999980879</v>
      </c>
      <c r="M64" s="5">
        <v>30.121650000006316</v>
      </c>
      <c r="N64" s="5">
        <v>588.98384999988377</v>
      </c>
      <c r="O64" s="5">
        <v>26.157300000003133</v>
      </c>
      <c r="P64" s="5">
        <v>38379.391049980593</v>
      </c>
      <c r="Q64" s="5">
        <v>603.5444999998806</v>
      </c>
      <c r="R64" s="5">
        <v>69798.346800013751</v>
      </c>
      <c r="S64" s="5">
        <v>0</v>
      </c>
      <c r="T64" s="5">
        <v>0</v>
      </c>
      <c r="U64" s="5">
        <v>7835.852699993191</v>
      </c>
      <c r="V64" s="5">
        <f t="shared" si="0"/>
        <v>123141.67005213843</v>
      </c>
    </row>
    <row r="65" spans="1:23" x14ac:dyDescent="0.35">
      <c r="A65" s="2">
        <v>308</v>
      </c>
      <c r="B65" s="43" t="s">
        <v>181</v>
      </c>
      <c r="C65" s="41" t="s">
        <v>180</v>
      </c>
      <c r="D65" s="2" t="s">
        <v>18</v>
      </c>
      <c r="E65" s="5">
        <v>4164706.7225468201</v>
      </c>
      <c r="F65" s="5">
        <v>11300.249999998077</v>
      </c>
      <c r="G65" s="5">
        <v>0.40754999999983432</v>
      </c>
      <c r="H65" s="5">
        <v>0</v>
      </c>
      <c r="I65" s="5">
        <v>2653.9313825830254</v>
      </c>
      <c r="J65" s="5">
        <v>137.122049999773</v>
      </c>
      <c r="K65" s="5">
        <v>16.635450000014142</v>
      </c>
      <c r="L65" s="5">
        <v>575.68289999968499</v>
      </c>
      <c r="M65" s="5">
        <v>26.37960000003396</v>
      </c>
      <c r="N65" s="5">
        <v>410.47694999950068</v>
      </c>
      <c r="O65" s="5">
        <v>177.43245000003017</v>
      </c>
      <c r="P65" s="5">
        <v>100987.18500000038</v>
      </c>
      <c r="Q65" s="5">
        <v>474.61049999994634</v>
      </c>
      <c r="R65" s="5">
        <v>169908.1877999962</v>
      </c>
      <c r="S65" s="5">
        <v>0</v>
      </c>
      <c r="T65" s="5">
        <v>31.862999999995964</v>
      </c>
      <c r="U65" s="5">
        <v>105559.5995999594</v>
      </c>
      <c r="V65" s="5">
        <f t="shared" si="0"/>
        <v>286700.16463257669</v>
      </c>
    </row>
    <row r="66" spans="1:23" x14ac:dyDescent="0.35">
      <c r="A66" s="2">
        <v>309</v>
      </c>
      <c r="B66" s="40" t="s">
        <v>137</v>
      </c>
      <c r="C66" s="41" t="s">
        <v>136</v>
      </c>
      <c r="D66" s="2" t="s">
        <v>18</v>
      </c>
      <c r="E66" s="5">
        <v>27577670.904787801</v>
      </c>
      <c r="F66" s="5">
        <v>4606.9081499990662</v>
      </c>
      <c r="G66" s="5">
        <v>12291.522750003323</v>
      </c>
      <c r="H66" s="5">
        <v>57.46455000003882</v>
      </c>
      <c r="I66" s="5">
        <v>3208.5394609945124</v>
      </c>
      <c r="J66" s="5">
        <v>4886.1540000030345</v>
      </c>
      <c r="K66" s="5">
        <v>11958.628500003084</v>
      </c>
      <c r="L66" s="5">
        <v>4570.1174999980922</v>
      </c>
      <c r="M66" s="5">
        <v>13.967849999985429</v>
      </c>
      <c r="N66" s="5">
        <v>35176.122150022544</v>
      </c>
      <c r="O66" s="5">
        <v>44812.938300024551</v>
      </c>
      <c r="P66" s="5">
        <v>131386.45064997597</v>
      </c>
      <c r="Q66" s="5">
        <v>78.471899999921604</v>
      </c>
      <c r="R66" s="5">
        <v>119001.63600003888</v>
      </c>
      <c r="S66" s="5">
        <v>0</v>
      </c>
      <c r="T66" s="5">
        <v>0</v>
      </c>
      <c r="U66" s="5">
        <v>6441628.8924077163</v>
      </c>
      <c r="V66" s="5">
        <f t="shared" si="0"/>
        <v>372048.92176106304</v>
      </c>
    </row>
    <row r="67" spans="1:23" x14ac:dyDescent="0.35">
      <c r="A67" s="2">
        <v>311</v>
      </c>
      <c r="B67" s="40" t="s">
        <v>139</v>
      </c>
      <c r="C67" s="41" t="s">
        <v>138</v>
      </c>
      <c r="D67" s="2" t="s">
        <v>18</v>
      </c>
      <c r="E67" s="5">
        <v>42050887.955707803</v>
      </c>
      <c r="F67" s="5">
        <v>8832139.3153522871</v>
      </c>
      <c r="G67" s="5">
        <v>920.28495000019529</v>
      </c>
      <c r="H67" s="5">
        <v>10.559250000014092</v>
      </c>
      <c r="I67" s="5">
        <v>759492.1238481343</v>
      </c>
      <c r="J67" s="5">
        <v>7555.3471500030173</v>
      </c>
      <c r="K67" s="5">
        <v>112.15034999998734</v>
      </c>
      <c r="L67" s="5">
        <v>248094.50639995493</v>
      </c>
      <c r="M67" s="5">
        <v>11486.944949993594</v>
      </c>
      <c r="N67" s="5">
        <v>267744.15915023157</v>
      </c>
      <c r="O67" s="5">
        <v>422035.17914975458</v>
      </c>
      <c r="P67" s="5">
        <v>558053.10209909489</v>
      </c>
      <c r="Q67" s="5">
        <v>1870.8768000003467</v>
      </c>
      <c r="R67" s="5">
        <v>1610194.63019999</v>
      </c>
      <c r="S67" s="5">
        <v>0</v>
      </c>
      <c r="T67" s="5">
        <v>1.0744499999993216</v>
      </c>
      <c r="U67" s="5">
        <v>6692071.6277944408</v>
      </c>
      <c r="V67" s="5">
        <f t="shared" si="0"/>
        <v>12719710.254099445</v>
      </c>
    </row>
    <row r="68" spans="1:23" x14ac:dyDescent="0.35">
      <c r="A68" s="2">
        <v>313</v>
      </c>
      <c r="B68" s="40" t="s">
        <v>183</v>
      </c>
      <c r="C68" s="41" t="s">
        <v>182</v>
      </c>
      <c r="D68" s="2" t="s">
        <v>18</v>
      </c>
      <c r="E68" s="5">
        <v>1088350.7297104101</v>
      </c>
      <c r="F68" s="5">
        <v>204411.63015015793</v>
      </c>
      <c r="G68" s="5">
        <v>739.48094999993964</v>
      </c>
      <c r="H68" s="5">
        <v>203.84910000018164</v>
      </c>
      <c r="I68" s="5">
        <v>401.38150554028789</v>
      </c>
      <c r="J68" s="5">
        <v>9.7812000000049188</v>
      </c>
      <c r="K68" s="5">
        <v>63.059100000026639</v>
      </c>
      <c r="L68" s="5">
        <v>1125.0602999993573</v>
      </c>
      <c r="M68" s="5">
        <v>295.25145000007558</v>
      </c>
      <c r="N68" s="5">
        <v>3162.7361999992836</v>
      </c>
      <c r="O68" s="5">
        <v>234.60060000019769</v>
      </c>
      <c r="P68" s="5">
        <v>7826.1826500003135</v>
      </c>
      <c r="Q68" s="5">
        <v>24.675300000001108</v>
      </c>
      <c r="R68" s="5">
        <v>42861.551849992502</v>
      </c>
      <c r="S68" s="5">
        <v>0</v>
      </c>
      <c r="T68" s="5">
        <v>0</v>
      </c>
      <c r="U68" s="5">
        <v>0</v>
      </c>
      <c r="V68" s="5">
        <f t="shared" si="0"/>
        <v>261359.24035569013</v>
      </c>
    </row>
    <row r="69" spans="1:23" x14ac:dyDescent="0.35">
      <c r="A69" s="2">
        <v>315</v>
      </c>
      <c r="B69" s="40" t="s">
        <v>185</v>
      </c>
      <c r="C69" s="42" t="s">
        <v>184</v>
      </c>
      <c r="D69" s="2" t="s">
        <v>18</v>
      </c>
      <c r="E69" s="5">
        <v>1064616.762175</v>
      </c>
      <c r="F69" s="5">
        <v>2815.4294999996455</v>
      </c>
      <c r="G69" s="5">
        <v>1662.7669499998585</v>
      </c>
      <c r="H69" s="5">
        <v>0</v>
      </c>
      <c r="I69" s="5">
        <v>178.55240203899058</v>
      </c>
      <c r="J69" s="5">
        <v>5.70570000000441</v>
      </c>
      <c r="K69" s="5">
        <v>58.279650000006441</v>
      </c>
      <c r="L69" s="5">
        <v>41.014350000024457</v>
      </c>
      <c r="M69" s="5">
        <v>111.59460000002915</v>
      </c>
      <c r="N69" s="5">
        <v>242.41815000018414</v>
      </c>
      <c r="O69" s="5">
        <v>3.0381000000021419</v>
      </c>
      <c r="P69" s="5">
        <v>59934.969900018506</v>
      </c>
      <c r="Q69" s="5">
        <v>154.49850000023812</v>
      </c>
      <c r="R69" s="5">
        <v>106257.39929991444</v>
      </c>
      <c r="S69" s="5">
        <v>0</v>
      </c>
      <c r="T69" s="5">
        <v>0</v>
      </c>
      <c r="U69" s="5">
        <v>147392.45819974839</v>
      </c>
      <c r="V69" s="5">
        <f t="shared" ref="V69:V85" si="1">SUM(F69:T69)</f>
        <v>171465.66710197192</v>
      </c>
    </row>
    <row r="70" spans="1:23" s="3" customFormat="1" x14ac:dyDescent="0.35">
      <c r="A70" s="3">
        <v>316</v>
      </c>
      <c r="B70" s="44" t="s">
        <v>203</v>
      </c>
      <c r="C70" s="42" t="s">
        <v>202</v>
      </c>
      <c r="D70" s="3" t="s">
        <v>18</v>
      </c>
      <c r="E70" s="17">
        <v>325005.8</v>
      </c>
      <c r="F70" s="3">
        <v>116.26290000005379</v>
      </c>
      <c r="G70" s="3">
        <v>71.802900000037198</v>
      </c>
      <c r="H70" s="6">
        <v>0</v>
      </c>
      <c r="I70" s="3">
        <v>5.2463426672936171</v>
      </c>
      <c r="J70" s="3">
        <v>7.187700000003213</v>
      </c>
      <c r="K70" s="3">
        <v>2.1118499999994329</v>
      </c>
      <c r="L70" s="3">
        <v>9.5959499999989877</v>
      </c>
      <c r="M70" s="3">
        <v>8.5955999999961765</v>
      </c>
      <c r="N70" s="3">
        <v>71.728799999955157</v>
      </c>
      <c r="O70" s="16">
        <v>0.11115000000004147</v>
      </c>
      <c r="P70" s="3">
        <v>22668.042149999947</v>
      </c>
      <c r="Q70" s="3">
        <v>14.894100000000684</v>
      </c>
      <c r="R70" s="3">
        <v>34449.089999953103</v>
      </c>
      <c r="S70" s="6">
        <v>0</v>
      </c>
      <c r="T70" s="6">
        <v>0</v>
      </c>
      <c r="U70" s="3">
        <v>121378.02299991289</v>
      </c>
      <c r="V70" s="6">
        <f>SUM(F70:T70)</f>
        <v>57424.66944262039</v>
      </c>
      <c r="W70" s="3" t="s">
        <v>207</v>
      </c>
    </row>
    <row r="71" spans="1:23" x14ac:dyDescent="0.35">
      <c r="A71" s="2">
        <v>3069</v>
      </c>
      <c r="B71" s="40" t="s">
        <v>187</v>
      </c>
      <c r="C71" s="41" t="s">
        <v>186</v>
      </c>
      <c r="D71" s="2" t="s">
        <v>18</v>
      </c>
      <c r="E71" s="5">
        <v>730791.77756186796</v>
      </c>
      <c r="F71" s="5">
        <v>3641.0887494984117</v>
      </c>
      <c r="G71" s="5">
        <v>19116.355047360572</v>
      </c>
      <c r="H71" s="5">
        <v>0</v>
      </c>
      <c r="I71" s="5">
        <v>168.726619322224</v>
      </c>
      <c r="J71" s="5">
        <v>38.42084999471345</v>
      </c>
      <c r="K71" s="5">
        <v>2.6675999996319009</v>
      </c>
      <c r="L71" s="5">
        <v>198.47684997253927</v>
      </c>
      <c r="M71" s="5">
        <v>13.856699998081156</v>
      </c>
      <c r="N71" s="5">
        <v>4080.4276494372739</v>
      </c>
      <c r="O71" s="5">
        <v>0.14819999997961714</v>
      </c>
      <c r="P71" s="5">
        <v>22461.006746913168</v>
      </c>
      <c r="Q71" s="5">
        <v>366.79499994951613</v>
      </c>
      <c r="R71" s="5">
        <v>43392.144893994911</v>
      </c>
      <c r="S71" s="5">
        <v>0</v>
      </c>
      <c r="T71" s="5">
        <v>1.6672499997697263</v>
      </c>
      <c r="U71" s="5">
        <v>478881.10523405316</v>
      </c>
      <c r="V71" s="5">
        <f t="shared" si="1"/>
        <v>93481.782156440779</v>
      </c>
    </row>
    <row r="72" spans="1:23" x14ac:dyDescent="0.35">
      <c r="A72" s="2">
        <v>3525</v>
      </c>
      <c r="B72" s="40" t="s">
        <v>189</v>
      </c>
      <c r="C72" s="42" t="s">
        <v>188</v>
      </c>
      <c r="D72" s="2" t="s">
        <v>18</v>
      </c>
      <c r="E72" s="5">
        <v>2556614.4055723199</v>
      </c>
      <c r="F72" s="5">
        <v>13054.604549999662</v>
      </c>
      <c r="G72" s="5">
        <v>5085.7052999985681</v>
      </c>
      <c r="H72" s="5">
        <v>0</v>
      </c>
      <c r="I72" s="5">
        <v>671.78630968547225</v>
      </c>
      <c r="J72" s="5">
        <v>327.74430000045066</v>
      </c>
      <c r="K72" s="5">
        <v>19.117799999989362</v>
      </c>
      <c r="L72" s="5">
        <v>310.81244999996483</v>
      </c>
      <c r="M72" s="5">
        <v>708.13664999966727</v>
      </c>
      <c r="N72" s="5">
        <v>2219.4431999999883</v>
      </c>
      <c r="O72" s="5">
        <v>4.8535499999995171</v>
      </c>
      <c r="P72" s="5">
        <v>120501.49410003032</v>
      </c>
      <c r="Q72" s="5">
        <v>179.84069999991476</v>
      </c>
      <c r="R72" s="5">
        <v>155300.78070003388</v>
      </c>
      <c r="S72" s="5">
        <v>0</v>
      </c>
      <c r="T72" s="5">
        <v>3.4085999999989309</v>
      </c>
      <c r="U72" s="5">
        <v>609106.0013997046</v>
      </c>
      <c r="V72" s="5">
        <f t="shared" si="1"/>
        <v>298387.72820974787</v>
      </c>
    </row>
    <row r="73" spans="1:23" x14ac:dyDescent="0.35">
      <c r="A73" s="2">
        <v>4248</v>
      </c>
      <c r="B73" s="40" t="s">
        <v>140</v>
      </c>
      <c r="C73" s="42" t="s">
        <v>141</v>
      </c>
      <c r="D73" s="2" t="s">
        <v>18</v>
      </c>
      <c r="E73" s="6">
        <v>569351.00560865295</v>
      </c>
      <c r="F73" s="5">
        <v>38469.496657495562</v>
      </c>
      <c r="G73" s="5">
        <v>8.2251000016071281</v>
      </c>
      <c r="H73" s="5">
        <v>17.413500003407691</v>
      </c>
      <c r="I73" s="5">
        <v>1970.869453801939</v>
      </c>
      <c r="J73" s="5">
        <v>11.411400002221969</v>
      </c>
      <c r="K73" s="5">
        <v>2.2600500004368533</v>
      </c>
      <c r="L73" s="5">
        <v>463.5696000899232</v>
      </c>
      <c r="M73" s="5">
        <v>0.25935000005090758</v>
      </c>
      <c r="N73" s="5">
        <v>2117.2963504111131</v>
      </c>
      <c r="O73" s="5">
        <v>812.09895015803806</v>
      </c>
      <c r="P73" s="5">
        <v>12267.329102387372</v>
      </c>
      <c r="Q73" s="5">
        <v>41.125500007988165</v>
      </c>
      <c r="R73" s="5">
        <v>16249.537203171214</v>
      </c>
      <c r="S73" s="5">
        <v>0</v>
      </c>
      <c r="T73" s="5">
        <v>0.33345000006529374</v>
      </c>
      <c r="U73" s="5">
        <v>55922.232611039544</v>
      </c>
      <c r="V73" s="5">
        <f t="shared" si="1"/>
        <v>72431.225667530933</v>
      </c>
    </row>
    <row r="74" spans="1:23" x14ac:dyDescent="0.35">
      <c r="A74" s="2">
        <v>4431</v>
      </c>
      <c r="B74" s="40" t="s">
        <v>191</v>
      </c>
      <c r="C74" s="41" t="s">
        <v>190</v>
      </c>
      <c r="D74" s="2" t="s">
        <v>18</v>
      </c>
      <c r="E74" s="5">
        <v>3172084.3462236701</v>
      </c>
      <c r="F74" s="5">
        <v>2825.0254500038172</v>
      </c>
      <c r="G74" s="5">
        <v>5576.5437000010024</v>
      </c>
      <c r="H74" s="5">
        <v>3.2603999999988411</v>
      </c>
      <c r="I74" s="5">
        <v>240.92740948706475</v>
      </c>
      <c r="J74" s="5">
        <v>1152.3291000000465</v>
      </c>
      <c r="K74" s="5">
        <v>15.746249999994848</v>
      </c>
      <c r="L74" s="5">
        <v>299.73449999982944</v>
      </c>
      <c r="M74" s="5">
        <v>6131.182200006222</v>
      </c>
      <c r="N74" s="5">
        <v>1507.342200000734</v>
      </c>
      <c r="O74" s="5">
        <v>0</v>
      </c>
      <c r="P74" s="5">
        <v>53456.369850042836</v>
      </c>
      <c r="Q74" s="5">
        <v>196.51319999996642</v>
      </c>
      <c r="R74" s="5">
        <v>141801.46500001269</v>
      </c>
      <c r="S74" s="5">
        <v>0</v>
      </c>
      <c r="T74" s="5">
        <v>0</v>
      </c>
      <c r="U74" s="5">
        <v>816008.39190072427</v>
      </c>
      <c r="V74" s="5">
        <f t="shared" si="1"/>
        <v>213206.4392595542</v>
      </c>
    </row>
    <row r="75" spans="1:23" x14ac:dyDescent="0.35">
      <c r="A75" s="2">
        <v>5288</v>
      </c>
      <c r="B75" s="45" t="s">
        <v>21</v>
      </c>
      <c r="C75" s="35" t="s">
        <v>22</v>
      </c>
      <c r="D75" s="2" t="s">
        <v>18</v>
      </c>
      <c r="E75" s="5">
        <v>4506653</v>
      </c>
      <c r="F75" s="6">
        <v>150804.68909997781</v>
      </c>
      <c r="G75" s="6">
        <v>119372.54355007404</v>
      </c>
      <c r="H75" s="6">
        <v>0</v>
      </c>
      <c r="I75" s="6">
        <v>418469.39399837604</v>
      </c>
      <c r="J75" s="6">
        <v>32860.571250033019</v>
      </c>
      <c r="K75" s="6">
        <v>726.51345000020524</v>
      </c>
      <c r="L75" s="6">
        <v>9853.0769999956428</v>
      </c>
      <c r="M75" s="6">
        <v>0</v>
      </c>
      <c r="N75" s="6">
        <v>64386.59422110812</v>
      </c>
      <c r="O75" s="6">
        <v>62.799750000059923</v>
      </c>
      <c r="P75" s="6">
        <v>57128.158272042878</v>
      </c>
      <c r="Q75" s="6">
        <v>1916.2260000013569</v>
      </c>
      <c r="R75" s="6">
        <v>335475.190049948</v>
      </c>
      <c r="S75" s="5">
        <v>0</v>
      </c>
      <c r="T75" s="5">
        <v>0</v>
      </c>
      <c r="U75" s="6">
        <v>533952.89146582712</v>
      </c>
      <c r="V75" s="5">
        <f t="shared" si="1"/>
        <v>1191055.756641557</v>
      </c>
    </row>
    <row r="76" spans="1:23" x14ac:dyDescent="0.35">
      <c r="A76" s="2">
        <v>5719</v>
      </c>
      <c r="B76" s="40" t="s">
        <v>193</v>
      </c>
      <c r="C76" s="41" t="s">
        <v>192</v>
      </c>
      <c r="D76" s="2" t="s">
        <v>18</v>
      </c>
      <c r="E76" s="5">
        <v>599003.97590420803</v>
      </c>
      <c r="F76" s="5">
        <v>252.34755000003247</v>
      </c>
      <c r="G76" s="5">
        <v>0</v>
      </c>
      <c r="H76" s="5">
        <v>0</v>
      </c>
      <c r="I76" s="5">
        <v>4.2057483141661507</v>
      </c>
      <c r="J76" s="5">
        <v>0.22230000000003969</v>
      </c>
      <c r="K76" s="5">
        <v>7.4100000000125801E-2</v>
      </c>
      <c r="L76" s="5">
        <v>1.2967499999986558</v>
      </c>
      <c r="M76" s="5">
        <v>1.1855999999999864</v>
      </c>
      <c r="N76" s="5">
        <v>2.7046499999980056</v>
      </c>
      <c r="O76" s="5">
        <v>10.114649999974787</v>
      </c>
      <c r="P76" s="5">
        <v>8655.4727999976876</v>
      </c>
      <c r="Q76" s="5">
        <v>15.338699999990579</v>
      </c>
      <c r="R76" s="5">
        <v>11153.124450000014</v>
      </c>
      <c r="S76" s="5">
        <v>0</v>
      </c>
      <c r="T76" s="5">
        <v>0</v>
      </c>
      <c r="U76" s="5">
        <v>164121.20010007583</v>
      </c>
      <c r="V76" s="5">
        <f t="shared" si="1"/>
        <v>20096.087298311861</v>
      </c>
    </row>
    <row r="77" spans="1:23" x14ac:dyDescent="0.35">
      <c r="A77" s="2">
        <v>5981</v>
      </c>
      <c r="B77" s="40" t="s">
        <v>91</v>
      </c>
      <c r="C77" s="41" t="s">
        <v>90</v>
      </c>
      <c r="D77" s="2" t="s">
        <v>18</v>
      </c>
      <c r="E77" s="5">
        <v>134.71327189308099</v>
      </c>
      <c r="F77" s="5">
        <v>0.58278726628590272</v>
      </c>
      <c r="G77" s="5">
        <v>0</v>
      </c>
      <c r="H77" s="5">
        <v>0</v>
      </c>
      <c r="I77" s="5">
        <v>1.4333697911234624E-2</v>
      </c>
      <c r="J77" s="5">
        <v>0</v>
      </c>
      <c r="K77" s="5">
        <v>0</v>
      </c>
      <c r="L77" s="5">
        <v>3.1142589330722657E-3</v>
      </c>
      <c r="M77" s="5">
        <v>0</v>
      </c>
      <c r="N77" s="5">
        <v>2.1042290088343209E-3</v>
      </c>
      <c r="O77" s="5">
        <v>1.0941990845882593E-3</v>
      </c>
      <c r="P77" s="5">
        <v>0.54482697496677213</v>
      </c>
      <c r="Q77" s="5">
        <v>3.3836002462010462E-2</v>
      </c>
      <c r="R77" s="5">
        <v>2.5884541883442012</v>
      </c>
      <c r="S77" s="5">
        <v>0</v>
      </c>
      <c r="T77" s="5">
        <v>0</v>
      </c>
      <c r="U77" s="5">
        <v>0</v>
      </c>
      <c r="V77" s="5">
        <f t="shared" si="1"/>
        <v>3.7705508169966162</v>
      </c>
    </row>
    <row r="78" spans="1:23" x14ac:dyDescent="0.35">
      <c r="A78" s="2">
        <v>6297</v>
      </c>
      <c r="B78" s="40" t="s">
        <v>143</v>
      </c>
      <c r="C78" s="41" t="s">
        <v>142</v>
      </c>
      <c r="D78" s="2" t="s">
        <v>18</v>
      </c>
      <c r="E78" s="5">
        <v>4994390.6052715201</v>
      </c>
      <c r="F78" s="5">
        <v>118.18949999999512</v>
      </c>
      <c r="G78" s="5">
        <v>101.59110000002349</v>
      </c>
      <c r="H78" s="5">
        <v>0</v>
      </c>
      <c r="I78" s="5">
        <v>48.822021800650383</v>
      </c>
      <c r="J78" s="5">
        <v>54.426449999951089</v>
      </c>
      <c r="K78" s="5">
        <v>67.023449999945285</v>
      </c>
      <c r="L78" s="5">
        <v>41.940600000036049</v>
      </c>
      <c r="M78" s="5">
        <v>0.11114999999992102</v>
      </c>
      <c r="N78" s="5">
        <v>2430.3688499971295</v>
      </c>
      <c r="O78" s="5">
        <v>1968.4665000006978</v>
      </c>
      <c r="P78" s="5">
        <v>19770.287550000336</v>
      </c>
      <c r="Q78" s="5">
        <v>21.563099999994794</v>
      </c>
      <c r="R78" s="5">
        <v>19288.822800007809</v>
      </c>
      <c r="S78" s="5">
        <v>0</v>
      </c>
      <c r="T78" s="5">
        <v>0</v>
      </c>
      <c r="U78" s="5">
        <v>45352.089900032588</v>
      </c>
      <c r="V78" s="5">
        <f t="shared" si="1"/>
        <v>43911.613071806569</v>
      </c>
    </row>
    <row r="79" spans="1:23" x14ac:dyDescent="0.35">
      <c r="A79" s="2">
        <v>6557</v>
      </c>
      <c r="B79" s="40" t="s">
        <v>195</v>
      </c>
      <c r="C79" s="42" t="s">
        <v>194</v>
      </c>
      <c r="D79" s="2" t="s">
        <v>18</v>
      </c>
      <c r="E79" s="5">
        <v>979860.05672902497</v>
      </c>
      <c r="F79" s="5">
        <v>41.088449995478612</v>
      </c>
      <c r="G79" s="5">
        <v>0</v>
      </c>
      <c r="H79" s="5">
        <v>0</v>
      </c>
      <c r="I79" s="5">
        <v>0.4791411195128934</v>
      </c>
      <c r="J79" s="5">
        <v>0.22229999997571351</v>
      </c>
      <c r="K79" s="5">
        <v>0.37049999995886579</v>
      </c>
      <c r="L79" s="5">
        <v>3.6679499995885902</v>
      </c>
      <c r="M79" s="5">
        <v>0.14819999998375852</v>
      </c>
      <c r="N79" s="5">
        <v>29.973449996738378</v>
      </c>
      <c r="O79" s="5">
        <v>4.6682999994877115</v>
      </c>
      <c r="P79" s="5">
        <v>8016.0268491184279</v>
      </c>
      <c r="Q79" s="5">
        <v>45.793799994968204</v>
      </c>
      <c r="R79" s="5">
        <v>41960.829295374795</v>
      </c>
      <c r="S79" s="5">
        <v>0</v>
      </c>
      <c r="T79" s="5">
        <v>0.25934999997138797</v>
      </c>
      <c r="U79" s="5">
        <v>818942.97410947655</v>
      </c>
      <c r="V79" s="5">
        <f t="shared" si="1"/>
        <v>50103.527585598888</v>
      </c>
    </row>
    <row r="80" spans="1:23" x14ac:dyDescent="0.35">
      <c r="A80" s="2">
        <v>6662</v>
      </c>
      <c r="B80" s="40" t="s">
        <v>197</v>
      </c>
      <c r="C80" s="41" t="s">
        <v>196</v>
      </c>
      <c r="D80" s="2" t="s">
        <v>18</v>
      </c>
      <c r="E80" s="5">
        <v>526575.67489443999</v>
      </c>
      <c r="F80" s="5">
        <v>1.4449500000010373</v>
      </c>
      <c r="G80" s="5">
        <v>0.88919999999952326</v>
      </c>
      <c r="H80" s="5">
        <v>2.0007000000034045</v>
      </c>
      <c r="I80" s="5">
        <v>1.1437809475409337</v>
      </c>
      <c r="J80" s="5">
        <v>0.85215000000004759</v>
      </c>
      <c r="K80" s="5">
        <v>1.2226499999999201</v>
      </c>
      <c r="L80" s="5">
        <v>3.7049999999987239E-2</v>
      </c>
      <c r="M80" s="5">
        <v>0</v>
      </c>
      <c r="N80" s="5">
        <v>3.6679500000018073</v>
      </c>
      <c r="O80" s="5">
        <v>0</v>
      </c>
      <c r="P80" s="5">
        <v>2822.1725999993469</v>
      </c>
      <c r="Q80" s="5">
        <v>0.22229999999992336</v>
      </c>
      <c r="R80" s="5">
        <v>14713.370099998187</v>
      </c>
      <c r="S80" s="5">
        <v>0</v>
      </c>
      <c r="T80" s="5">
        <v>0</v>
      </c>
      <c r="U80" s="5">
        <v>0</v>
      </c>
      <c r="V80" s="5">
        <f t="shared" si="1"/>
        <v>17547.023430945079</v>
      </c>
    </row>
    <row r="81" spans="1:22" s="11" customFormat="1" x14ac:dyDescent="0.35">
      <c r="A81" s="11">
        <v>7150</v>
      </c>
      <c r="B81" s="40" t="s">
        <v>145</v>
      </c>
      <c r="C81" s="41" t="s">
        <v>144</v>
      </c>
      <c r="D81" s="11" t="s">
        <v>18</v>
      </c>
      <c r="E81" s="12">
        <v>130873.13325145</v>
      </c>
      <c r="F81" s="13">
        <v>2414.6967018523878</v>
      </c>
      <c r="G81" s="13">
        <v>3.7050000028340545E-2</v>
      </c>
      <c r="H81" s="13">
        <v>0</v>
      </c>
      <c r="I81" s="13">
        <v>140.30471643517902</v>
      </c>
      <c r="J81" s="13">
        <v>329.55975025279645</v>
      </c>
      <c r="K81" s="13">
        <v>8.8179000067541775</v>
      </c>
      <c r="L81" s="13">
        <v>21.748350016682185</v>
      </c>
      <c r="M81" s="13">
        <v>41.533050031884052</v>
      </c>
      <c r="N81" s="13">
        <v>8.373300006417784</v>
      </c>
      <c r="O81" s="13">
        <v>12.115350009289742</v>
      </c>
      <c r="P81" s="13">
        <v>3557.3557527266221</v>
      </c>
      <c r="Q81" s="13">
        <v>16.005600012253545</v>
      </c>
      <c r="R81" s="13">
        <v>7844.6335560179696</v>
      </c>
      <c r="S81" s="13">
        <v>0</v>
      </c>
      <c r="T81" s="13">
        <v>0</v>
      </c>
      <c r="U81" s="13">
        <v>33030.667825370554</v>
      </c>
      <c r="V81" s="5">
        <f t="shared" si="1"/>
        <v>14395.181077368265</v>
      </c>
    </row>
    <row r="82" spans="1:22" x14ac:dyDescent="0.35">
      <c r="A82" s="2">
        <v>8352</v>
      </c>
      <c r="B82" s="40" t="s">
        <v>199</v>
      </c>
      <c r="C82" s="41" t="s">
        <v>198</v>
      </c>
      <c r="D82" s="2" t="s">
        <v>18</v>
      </c>
      <c r="E82" s="5">
        <v>2915384.83319605</v>
      </c>
      <c r="F82" s="5">
        <v>3688.9202999973554</v>
      </c>
      <c r="G82" s="5">
        <v>0</v>
      </c>
      <c r="H82" s="5">
        <v>0</v>
      </c>
      <c r="I82" s="5">
        <v>152.27399243718276</v>
      </c>
      <c r="J82" s="5">
        <v>18.080399999992487</v>
      </c>
      <c r="K82" s="5">
        <v>10.522200000001803</v>
      </c>
      <c r="L82" s="5">
        <v>202.47825000001805</v>
      </c>
      <c r="M82" s="5">
        <v>1.5931500000002508</v>
      </c>
      <c r="N82" s="5">
        <v>276.02250000034854</v>
      </c>
      <c r="O82" s="5">
        <v>2407.1014500044507</v>
      </c>
      <c r="P82" s="5">
        <v>62281.049999997325</v>
      </c>
      <c r="Q82" s="5">
        <v>139.60440000002086</v>
      </c>
      <c r="R82" s="5">
        <v>100228.03049999318</v>
      </c>
      <c r="S82" s="5">
        <v>0</v>
      </c>
      <c r="T82" s="5">
        <v>53.79660000001715</v>
      </c>
      <c r="U82" s="5">
        <v>600035.93910057587</v>
      </c>
      <c r="V82" s="5">
        <f t="shared" si="1"/>
        <v>169459.47374242989</v>
      </c>
    </row>
    <row r="83" spans="1:22" x14ac:dyDescent="0.35">
      <c r="A83" s="2">
        <v>10060</v>
      </c>
      <c r="B83" s="40" t="s">
        <v>201</v>
      </c>
      <c r="C83" s="41" t="s">
        <v>200</v>
      </c>
      <c r="D83" s="2" t="s">
        <v>18</v>
      </c>
      <c r="E83" s="5">
        <v>2990447.5525370901</v>
      </c>
      <c r="F83" s="5">
        <v>982.82535000035682</v>
      </c>
      <c r="G83" s="5">
        <v>0</v>
      </c>
      <c r="H83" s="5">
        <v>0</v>
      </c>
      <c r="I83" s="5">
        <v>12.509769619963997</v>
      </c>
      <c r="J83" s="5">
        <v>5.1869999999900749</v>
      </c>
      <c r="K83" s="5">
        <v>3.8161499999991384</v>
      </c>
      <c r="L83" s="5">
        <v>7.2247500000021647</v>
      </c>
      <c r="M83" s="5">
        <v>34.864049999993156</v>
      </c>
      <c r="N83" s="5">
        <v>32.159399999996793</v>
      </c>
      <c r="O83" s="5">
        <v>52.166400000001168</v>
      </c>
      <c r="P83" s="5">
        <v>46191.791099996582</v>
      </c>
      <c r="Q83" s="5">
        <v>102.92490000000224</v>
      </c>
      <c r="R83" s="5">
        <v>80310.913799968737</v>
      </c>
      <c r="S83" s="5">
        <v>0</v>
      </c>
      <c r="T83" s="5">
        <v>0</v>
      </c>
      <c r="U83" s="5">
        <v>0</v>
      </c>
      <c r="V83" s="5">
        <f t="shared" si="1"/>
        <v>127736.38266958563</v>
      </c>
    </row>
    <row r="84" spans="1:22" x14ac:dyDescent="0.35">
      <c r="A84" s="2">
        <v>10077</v>
      </c>
      <c r="B84" s="46" t="s">
        <v>147</v>
      </c>
      <c r="C84" s="47" t="s">
        <v>146</v>
      </c>
      <c r="D84" s="2" t="s">
        <v>18</v>
      </c>
      <c r="E84" s="5">
        <v>21014505.573938899</v>
      </c>
      <c r="F84" s="5">
        <v>30321.460650041769</v>
      </c>
      <c r="G84" s="5">
        <v>0</v>
      </c>
      <c r="H84" s="5">
        <v>0</v>
      </c>
      <c r="I84" s="5">
        <v>1094.3796930305625</v>
      </c>
      <c r="J84" s="5">
        <v>125079.42915001068</v>
      </c>
      <c r="K84" s="5">
        <v>1654.4677499989425</v>
      </c>
      <c r="L84" s="5">
        <v>82414.168199994354</v>
      </c>
      <c r="M84" s="5">
        <v>35.605049999975726</v>
      </c>
      <c r="N84" s="5">
        <v>22557.077400028935</v>
      </c>
      <c r="O84" s="5">
        <v>5156.3226000037121</v>
      </c>
      <c r="P84" s="5">
        <v>265570.36155020213</v>
      </c>
      <c r="Q84" s="5">
        <v>922.54500000011842</v>
      </c>
      <c r="R84" s="5">
        <v>346962.76484992943</v>
      </c>
      <c r="S84" s="5">
        <v>0</v>
      </c>
      <c r="T84" s="5">
        <v>414.03374999978718</v>
      </c>
      <c r="U84" s="5">
        <v>0</v>
      </c>
      <c r="V84" s="5">
        <f t="shared" si="1"/>
        <v>882182.6156432404</v>
      </c>
    </row>
    <row r="85" spans="1:22" x14ac:dyDescent="0.35">
      <c r="A85" s="2">
        <v>11262</v>
      </c>
      <c r="B85" s="40" t="s">
        <v>149</v>
      </c>
      <c r="C85" s="41" t="s">
        <v>148</v>
      </c>
      <c r="D85" s="2" t="s">
        <v>18</v>
      </c>
      <c r="E85" s="5">
        <v>13799960.340412</v>
      </c>
      <c r="F85" s="5">
        <v>108489.95818422895</v>
      </c>
      <c r="G85" s="5">
        <v>1360.4389498030723</v>
      </c>
      <c r="H85" s="5">
        <v>272868.72986048722</v>
      </c>
      <c r="I85" s="5">
        <v>191395.49423185803</v>
      </c>
      <c r="J85" s="5">
        <v>136034.07673018458</v>
      </c>
      <c r="K85" s="5">
        <v>459968.19173306995</v>
      </c>
      <c r="L85" s="5">
        <v>100697.26873543301</v>
      </c>
      <c r="M85" s="5">
        <v>45195.183143407805</v>
      </c>
      <c r="N85" s="5">
        <v>350337.87159902736</v>
      </c>
      <c r="O85" s="5">
        <v>213798.28466878418</v>
      </c>
      <c r="P85" s="5">
        <v>707078.79829679395</v>
      </c>
      <c r="Q85" s="5">
        <v>5268.9545992334515</v>
      </c>
      <c r="R85" s="5">
        <v>329288.02525214257</v>
      </c>
      <c r="S85" s="5">
        <v>0</v>
      </c>
      <c r="T85" s="5">
        <v>0</v>
      </c>
      <c r="U85" s="5">
        <v>5399444.9215175034</v>
      </c>
      <c r="V85" s="5">
        <f t="shared" si="1"/>
        <v>2921781.275984454</v>
      </c>
    </row>
    <row r="90" spans="1:22" x14ac:dyDescent="0.35"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</sheetData>
  <autoFilter ref="A1:A85"/>
  <pageMargins left="0.7" right="0.7" top="0.75" bottom="0.75" header="0.3" footer="0.3"/>
  <ignoredErrors>
    <ignoredError sqref="V5:V85 V2:V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2"/>
  <sheetViews>
    <sheetView zoomScale="80" zoomScaleNormal="80" workbookViewId="0">
      <pane ySplit="1" topLeftCell="A2" activePane="bottomLeft" state="frozen"/>
      <selection pane="bottomLeft" activeCell="B1" sqref="B1:C1048576"/>
    </sheetView>
  </sheetViews>
  <sheetFormatPr defaultRowHeight="14.5" x14ac:dyDescent="0.35"/>
  <cols>
    <col min="1" max="1" width="8.7265625" style="2"/>
    <col min="2" max="2" width="21.54296875" style="48" customWidth="1"/>
    <col min="3" max="3" width="25.7265625" style="48" customWidth="1"/>
    <col min="4" max="4" width="12.36328125" style="2" customWidth="1"/>
    <col min="5" max="5" width="12.54296875" style="2" customWidth="1"/>
    <col min="6" max="6" width="17.90625" style="5" customWidth="1"/>
    <col min="7" max="7" width="9.81640625" style="5" customWidth="1"/>
    <col min="8" max="8" width="12.7265625" style="5" customWidth="1"/>
    <col min="9" max="9" width="8.7265625" style="5"/>
    <col min="10" max="10" width="10.81640625" style="5" customWidth="1"/>
    <col min="11" max="11" width="19.81640625" style="5" customWidth="1"/>
    <col min="12" max="12" width="23.81640625" style="5" customWidth="1"/>
    <col min="13" max="13" width="16.36328125" style="5" customWidth="1"/>
    <col min="14" max="14" width="17.1796875" style="5" customWidth="1"/>
    <col min="15" max="15" width="14.08984375" style="5" customWidth="1"/>
    <col min="16" max="16" width="9.6328125" style="5" customWidth="1"/>
    <col min="17" max="17" width="14.1796875" style="5" customWidth="1"/>
    <col min="18" max="18" width="12.36328125" style="5" customWidth="1"/>
    <col min="19" max="19" width="20.81640625" style="5" customWidth="1"/>
    <col min="20" max="20" width="18.26953125" style="5" customWidth="1"/>
    <col min="21" max="21" width="16.81640625" style="5" customWidth="1"/>
    <col min="22" max="22" width="21.453125" style="5" customWidth="1"/>
    <col min="23" max="23" width="31.7265625" style="5" customWidth="1"/>
    <col min="24" max="24" width="19.08984375" style="2" customWidth="1"/>
    <col min="25" max="25" width="52.81640625" style="2" customWidth="1"/>
    <col min="26" max="16384" width="8.7265625" style="2"/>
  </cols>
  <sheetData>
    <row r="1" spans="1:25" s="1" customFormat="1" x14ac:dyDescent="0.35">
      <c r="A1" s="1" t="s">
        <v>0</v>
      </c>
      <c r="B1" s="39" t="s">
        <v>19</v>
      </c>
      <c r="C1" s="39" t="s">
        <v>20</v>
      </c>
      <c r="D1" s="1" t="s">
        <v>49</v>
      </c>
      <c r="E1" s="1" t="s">
        <v>1</v>
      </c>
      <c r="F1" s="4" t="s">
        <v>208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25</v>
      </c>
      <c r="W1" s="4" t="s">
        <v>24</v>
      </c>
      <c r="X1" s="1" t="s">
        <v>30</v>
      </c>
      <c r="Y1" s="1" t="s">
        <v>206</v>
      </c>
    </row>
    <row r="2" spans="1:25" x14ac:dyDescent="0.35">
      <c r="A2" s="2">
        <v>209</v>
      </c>
      <c r="B2" s="40" t="s">
        <v>50</v>
      </c>
      <c r="C2" s="41" t="s">
        <v>51</v>
      </c>
      <c r="E2" s="2" t="s">
        <v>18</v>
      </c>
      <c r="F2" s="5">
        <v>64588650.030645601</v>
      </c>
      <c r="G2" s="5">
        <v>4.0299587989973996E-3</v>
      </c>
      <c r="H2" s="5">
        <v>3.1148119146302741E-4</v>
      </c>
      <c r="I2" s="5">
        <v>0</v>
      </c>
      <c r="J2" s="5">
        <v>0.24307232954079999</v>
      </c>
      <c r="K2" s="5">
        <v>4.0481024923459926E-3</v>
      </c>
      <c r="L2" s="5">
        <v>3.4301005764592301E-4</v>
      </c>
      <c r="M2" s="5">
        <v>3.8860426774934682E-2</v>
      </c>
      <c r="N2" s="5">
        <v>6.9483824533972654E-4</v>
      </c>
      <c r="O2" s="5">
        <v>0</v>
      </c>
      <c r="P2" s="5">
        <v>0.11072815935687524</v>
      </c>
      <c r="Q2" s="5">
        <v>2.8904803497543055E-2</v>
      </c>
      <c r="R2" s="5">
        <v>1.2703614118139948E-3</v>
      </c>
      <c r="S2" s="5">
        <v>1.2678950888251004E-2</v>
      </c>
      <c r="T2" s="5">
        <v>0</v>
      </c>
      <c r="U2" s="5">
        <v>0</v>
      </c>
      <c r="V2" s="5">
        <v>2.3919176706748257</v>
      </c>
      <c r="W2" s="5">
        <v>0.44494242225601</v>
      </c>
    </row>
    <row r="3" spans="1:25" x14ac:dyDescent="0.35">
      <c r="A3" s="11">
        <v>211</v>
      </c>
      <c r="B3" s="49" t="s">
        <v>53</v>
      </c>
      <c r="C3" s="41" t="s">
        <v>52</v>
      </c>
      <c r="E3" s="2" t="s">
        <v>18</v>
      </c>
      <c r="F3" s="5">
        <v>161631.812980138</v>
      </c>
      <c r="G3" s="5">
        <v>0</v>
      </c>
      <c r="H3" s="5">
        <v>6.6498078445150391E-2</v>
      </c>
      <c r="I3" s="5">
        <v>0</v>
      </c>
      <c r="J3" s="5">
        <v>1.933850027254</v>
      </c>
      <c r="K3" s="5">
        <v>8.9168398880190257E-3</v>
      </c>
      <c r="L3" s="5">
        <v>4.2842091904279775E-2</v>
      </c>
      <c r="M3" s="5">
        <v>0.11293899775901119</v>
      </c>
      <c r="N3" s="5">
        <v>0</v>
      </c>
      <c r="O3" s="5">
        <v>0</v>
      </c>
      <c r="P3" s="5">
        <v>1.6670822995778003</v>
      </c>
      <c r="Q3" s="5">
        <v>1.1595330224565379E-2</v>
      </c>
      <c r="R3" s="5">
        <v>0</v>
      </c>
      <c r="S3" s="5">
        <v>8.5328885560862679E-3</v>
      </c>
      <c r="T3" s="5">
        <v>0</v>
      </c>
      <c r="U3" s="5">
        <v>0</v>
      </c>
      <c r="V3" s="5">
        <v>1.5727101943182262</v>
      </c>
      <c r="W3" s="5">
        <v>3.8522565536089117</v>
      </c>
    </row>
    <row r="4" spans="1:25" x14ac:dyDescent="0.35">
      <c r="A4" s="11">
        <v>215</v>
      </c>
      <c r="B4" s="50" t="s">
        <v>43</v>
      </c>
      <c r="C4" s="35" t="s">
        <v>44</v>
      </c>
      <c r="D4" s="7" t="s">
        <v>48</v>
      </c>
      <c r="E4" s="2" t="s">
        <v>18</v>
      </c>
      <c r="F4" s="5">
        <v>83428052.178300306</v>
      </c>
      <c r="G4" s="5">
        <v>3.4418268496297488E-3</v>
      </c>
      <c r="H4" s="5">
        <v>4.8788668319202557E-3</v>
      </c>
      <c r="I4" s="5">
        <v>0</v>
      </c>
      <c r="J4" s="5">
        <v>0.23756394345100001</v>
      </c>
      <c r="K4" s="5">
        <v>7.958245359800515E-3</v>
      </c>
      <c r="L4" s="5">
        <v>1.7345094002761204E-3</v>
      </c>
      <c r="M4" s="5">
        <v>3.3117942253552475E-2</v>
      </c>
      <c r="N4" s="5">
        <v>9.1621508898082776E-4</v>
      </c>
      <c r="O4" s="5">
        <v>0</v>
      </c>
      <c r="P4" s="5">
        <v>0.19365633163278595</v>
      </c>
      <c r="Q4" s="5">
        <v>6.1390907425892829E-2</v>
      </c>
      <c r="R4" s="5">
        <v>2.7335837772231027E-3</v>
      </c>
      <c r="S4" s="5">
        <v>2.9498026422125567E-2</v>
      </c>
      <c r="T4" s="5">
        <v>0</v>
      </c>
      <c r="U4" s="5">
        <v>0</v>
      </c>
      <c r="V4" s="5">
        <v>1.4610077803666708</v>
      </c>
      <c r="W4" s="5">
        <v>0.57689039849318746</v>
      </c>
      <c r="X4" s="2">
        <v>2</v>
      </c>
    </row>
    <row r="5" spans="1:25" x14ac:dyDescent="0.35">
      <c r="A5" s="11">
        <v>215</v>
      </c>
      <c r="B5" s="50" t="s">
        <v>43</v>
      </c>
      <c r="C5" s="35" t="s">
        <v>44</v>
      </c>
      <c r="D5" s="7" t="s">
        <v>47</v>
      </c>
      <c r="E5" s="2" t="s">
        <v>18</v>
      </c>
      <c r="F5" s="5">
        <v>83428052.178300306</v>
      </c>
      <c r="G5" s="5">
        <v>0</v>
      </c>
      <c r="H5" s="5">
        <v>0</v>
      </c>
      <c r="I5" s="5">
        <v>0</v>
      </c>
      <c r="J5" s="5">
        <v>0</v>
      </c>
      <c r="K5" s="5">
        <v>3.1E-4</v>
      </c>
      <c r="L5" s="5">
        <f>SUM(0+0+0)</f>
        <v>0</v>
      </c>
      <c r="M5" s="5">
        <v>0</v>
      </c>
      <c r="N5" s="5">
        <v>0</v>
      </c>
      <c r="O5" s="5">
        <v>0</v>
      </c>
      <c r="P5" s="5">
        <v>0</v>
      </c>
      <c r="Q5" s="5">
        <v>6.1390907425892802E-2</v>
      </c>
      <c r="R5" s="5">
        <v>1.4999999999999999E-4</v>
      </c>
      <c r="S5" s="5">
        <v>2.9498026422125598E-2</v>
      </c>
      <c r="T5" s="5">
        <v>0</v>
      </c>
      <c r="U5" s="5">
        <v>0</v>
      </c>
      <c r="V5" s="5">
        <v>1.4610077803666699</v>
      </c>
      <c r="W5" s="5">
        <f>SUM(G5:U5)</f>
        <v>9.1348933848018399E-2</v>
      </c>
      <c r="X5" s="2">
        <v>2</v>
      </c>
    </row>
    <row r="6" spans="1:25" s="5" customFormat="1" x14ac:dyDescent="0.35">
      <c r="A6" s="8">
        <v>217</v>
      </c>
      <c r="B6" s="27" t="s">
        <v>212</v>
      </c>
      <c r="C6" s="35" t="s">
        <v>210</v>
      </c>
      <c r="E6" s="5" t="s">
        <v>18</v>
      </c>
      <c r="F6" s="25">
        <v>72078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Y6" s="5" t="s">
        <v>211</v>
      </c>
    </row>
    <row r="7" spans="1:25" x14ac:dyDescent="0.35">
      <c r="A7" s="2">
        <v>220</v>
      </c>
      <c r="B7" s="40" t="s">
        <v>56</v>
      </c>
      <c r="C7" s="42" t="s">
        <v>55</v>
      </c>
      <c r="E7" s="2" t="s">
        <v>18</v>
      </c>
      <c r="F7" s="5">
        <v>3076065.0504843998</v>
      </c>
      <c r="G7" s="5">
        <v>2.1680295736758432E-5</v>
      </c>
      <c r="H7" s="5">
        <v>0</v>
      </c>
      <c r="I7" s="5">
        <v>0</v>
      </c>
      <c r="J7" s="5">
        <v>1.031994328738E-5</v>
      </c>
      <c r="K7" s="5">
        <v>2.408921748531827E-6</v>
      </c>
      <c r="L7" s="5">
        <v>8.0759101619392953E-4</v>
      </c>
      <c r="M7" s="5">
        <v>3.0111521856633824E-5</v>
      </c>
      <c r="N7" s="5">
        <v>0</v>
      </c>
      <c r="O7" s="5">
        <v>0</v>
      </c>
      <c r="P7" s="5">
        <v>9.7561330815347565E-5</v>
      </c>
      <c r="Q7" s="5">
        <v>7.34383884255834E-3</v>
      </c>
      <c r="R7" s="5">
        <v>0</v>
      </c>
      <c r="S7" s="5">
        <v>1.1087544131949702E-2</v>
      </c>
      <c r="T7" s="5">
        <v>0</v>
      </c>
      <c r="U7" s="5">
        <v>0</v>
      </c>
      <c r="V7" s="5" t="s">
        <v>26</v>
      </c>
      <c r="W7" s="5">
        <v>1.9401056004146624E-2</v>
      </c>
    </row>
    <row r="8" spans="1:25" x14ac:dyDescent="0.35">
      <c r="A8" s="2">
        <v>222</v>
      </c>
      <c r="B8" s="40" t="s">
        <v>58</v>
      </c>
      <c r="C8" s="42" t="s">
        <v>57</v>
      </c>
      <c r="E8" s="2" t="s">
        <v>18</v>
      </c>
      <c r="F8" s="5">
        <v>32159055.236734599</v>
      </c>
      <c r="G8" s="5">
        <v>7.6017635219953195E-3</v>
      </c>
      <c r="H8" s="5">
        <v>0</v>
      </c>
      <c r="I8" s="5">
        <v>0</v>
      </c>
      <c r="J8" s="5">
        <v>0.44837838045280004</v>
      </c>
      <c r="K8" s="5">
        <v>1.0891925522105462E-2</v>
      </c>
      <c r="L8" s="5">
        <v>4.7323520002283501E-4</v>
      </c>
      <c r="M8" s="5">
        <v>7.186172373100698E-2</v>
      </c>
      <c r="N8" s="5">
        <v>4.760684677233157E-3</v>
      </c>
      <c r="O8" s="5">
        <v>0</v>
      </c>
      <c r="P8" s="5">
        <v>8.8953877012818636E-2</v>
      </c>
      <c r="Q8" s="5">
        <v>6.2304049263922127E-2</v>
      </c>
      <c r="R8" s="5">
        <v>1.3260280405034866E-2</v>
      </c>
      <c r="S8" s="5">
        <v>4.8195971751664402E-2</v>
      </c>
      <c r="T8" s="5">
        <v>0</v>
      </c>
      <c r="U8" s="5">
        <v>0</v>
      </c>
      <c r="V8" s="5">
        <v>1.3158097987799173</v>
      </c>
      <c r="W8" s="5">
        <v>0.75668189153860377</v>
      </c>
    </row>
    <row r="9" spans="1:25" x14ac:dyDescent="0.35">
      <c r="A9" s="2">
        <v>223</v>
      </c>
      <c r="B9" s="40" t="s">
        <v>60</v>
      </c>
      <c r="C9" s="42" t="s">
        <v>59</v>
      </c>
      <c r="E9" s="2" t="s">
        <v>18</v>
      </c>
      <c r="F9" s="5">
        <v>1995542.94545473</v>
      </c>
      <c r="G9" s="5">
        <v>0</v>
      </c>
      <c r="H9" s="5">
        <v>0</v>
      </c>
      <c r="I9" s="5">
        <v>0</v>
      </c>
      <c r="J9" s="5">
        <v>0</v>
      </c>
      <c r="K9" s="5">
        <v>1.076849788570054E-3</v>
      </c>
      <c r="L9" s="5">
        <v>1.6152746828547405E-4</v>
      </c>
      <c r="M9" s="5">
        <v>3.639009630345177E-4</v>
      </c>
      <c r="N9" s="5">
        <v>0</v>
      </c>
      <c r="O9" s="5">
        <v>0</v>
      </c>
      <c r="P9" s="5">
        <v>4.8307852842757973E-2</v>
      </c>
      <c r="Q9" s="5">
        <v>7.1275387859163824E-3</v>
      </c>
      <c r="R9" s="5">
        <v>0</v>
      </c>
      <c r="S9" s="5">
        <v>8.9416593521323782E-3</v>
      </c>
      <c r="T9" s="5">
        <v>0</v>
      </c>
      <c r="U9" s="5">
        <v>0</v>
      </c>
      <c r="V9" s="5">
        <v>0.40896138159233303</v>
      </c>
      <c r="W9" s="5">
        <v>6.5979329200696782E-2</v>
      </c>
    </row>
    <row r="10" spans="1:25" s="24" customFormat="1" x14ac:dyDescent="0.35">
      <c r="A10" s="24">
        <v>225</v>
      </c>
      <c r="B10" s="51" t="s">
        <v>31</v>
      </c>
      <c r="C10" s="52" t="s">
        <v>32</v>
      </c>
      <c r="D10" s="23" t="s">
        <v>47</v>
      </c>
      <c r="E10" s="24" t="s">
        <v>18</v>
      </c>
      <c r="F10" s="12">
        <v>690741.01081668295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2">
        <v>0</v>
      </c>
      <c r="W10" s="12">
        <v>0</v>
      </c>
      <c r="X10" s="24">
        <v>100</v>
      </c>
      <c r="Y10" s="24" t="s">
        <v>211</v>
      </c>
    </row>
    <row r="11" spans="1:25" x14ac:dyDescent="0.35">
      <c r="A11" s="2">
        <v>226</v>
      </c>
      <c r="B11" s="40" t="s">
        <v>64</v>
      </c>
      <c r="C11" s="41" t="s">
        <v>63</v>
      </c>
      <c r="E11" s="2" t="s">
        <v>18</v>
      </c>
      <c r="F11" s="5">
        <v>3093151.84818953</v>
      </c>
      <c r="G11" s="5">
        <v>3.4394798494235922E-4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1.2121810382151059E-3</v>
      </c>
      <c r="N11" s="5">
        <v>0</v>
      </c>
      <c r="O11" s="5">
        <v>0</v>
      </c>
      <c r="P11" s="5">
        <v>2.0868199651943548E-2</v>
      </c>
      <c r="Q11" s="5">
        <v>4.018044755624886E-4</v>
      </c>
      <c r="R11" s="5">
        <v>0</v>
      </c>
      <c r="S11" s="5">
        <v>1.4026922972365547E-3</v>
      </c>
      <c r="T11" s="5">
        <v>0</v>
      </c>
      <c r="U11" s="5">
        <v>0</v>
      </c>
      <c r="V11" s="5" t="s">
        <v>26</v>
      </c>
      <c r="W11" s="5">
        <v>2.4228825447900056E-2</v>
      </c>
    </row>
    <row r="12" spans="1:25" x14ac:dyDescent="0.35">
      <c r="A12" s="2">
        <v>227</v>
      </c>
      <c r="B12" s="40" t="s">
        <v>66</v>
      </c>
      <c r="C12" s="42" t="s">
        <v>65</v>
      </c>
      <c r="E12" s="2" t="s">
        <v>18</v>
      </c>
      <c r="F12" s="5">
        <v>134242.02874294901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8.2798210157005312E-5</v>
      </c>
      <c r="Q12" s="5">
        <v>0</v>
      </c>
      <c r="R12" s="5">
        <v>0</v>
      </c>
      <c r="S12" s="5">
        <v>3.4913245282887665E-4</v>
      </c>
      <c r="T12" s="5">
        <v>0</v>
      </c>
      <c r="U12" s="5">
        <v>0</v>
      </c>
      <c r="V12" s="5">
        <v>0.43652498810345891</v>
      </c>
      <c r="W12" s="5">
        <v>4.3193066298588198E-4</v>
      </c>
    </row>
    <row r="13" spans="1:25" x14ac:dyDescent="0.35">
      <c r="A13" s="2">
        <v>229</v>
      </c>
      <c r="B13" s="40" t="s">
        <v>151</v>
      </c>
      <c r="C13" s="42" t="s">
        <v>150</v>
      </c>
      <c r="E13" s="2" t="s">
        <v>18</v>
      </c>
      <c r="F13" s="5">
        <v>507954.20762817399</v>
      </c>
      <c r="G13" s="5">
        <v>1.7199168485694642E-2</v>
      </c>
      <c r="H13" s="5">
        <v>1.0503308998863522E-3</v>
      </c>
      <c r="I13" s="5">
        <v>0</v>
      </c>
      <c r="J13" s="5">
        <v>9.1904034801982008E-4</v>
      </c>
      <c r="K13" s="5">
        <v>7.2939645825505011E-4</v>
      </c>
      <c r="L13" s="5">
        <v>8.0963006866262548E-4</v>
      </c>
      <c r="M13" s="5">
        <v>1.4514989519288962E-3</v>
      </c>
      <c r="N13" s="5">
        <v>1.5973782435811398E-3</v>
      </c>
      <c r="O13" s="5">
        <v>0</v>
      </c>
      <c r="P13" s="5">
        <v>1.4587929165107669E-5</v>
      </c>
      <c r="Q13" s="5">
        <v>0.87701353696918771</v>
      </c>
      <c r="R13" s="5">
        <v>4.4201425370315236E-3</v>
      </c>
      <c r="S13" s="5">
        <v>0.78100125767696715</v>
      </c>
      <c r="T13" s="5">
        <v>0</v>
      </c>
      <c r="U13" s="5">
        <v>3.6469822912852504E-5</v>
      </c>
      <c r="V13" s="5">
        <v>3.5764378744874565</v>
      </c>
      <c r="W13" s="5">
        <v>1.6862424383912928</v>
      </c>
    </row>
    <row r="14" spans="1:25" x14ac:dyDescent="0.35">
      <c r="A14" s="11">
        <v>232</v>
      </c>
      <c r="B14" s="49" t="s">
        <v>153</v>
      </c>
      <c r="C14" s="41" t="s">
        <v>152</v>
      </c>
      <c r="E14" s="2" t="s">
        <v>18</v>
      </c>
      <c r="F14" s="5">
        <v>1410496.5565380801</v>
      </c>
      <c r="G14" s="5">
        <v>1.8597280412593568E-3</v>
      </c>
      <c r="H14" s="5">
        <v>0</v>
      </c>
      <c r="I14" s="5">
        <v>0</v>
      </c>
      <c r="J14" s="5">
        <v>2.6524582375600004E-2</v>
      </c>
      <c r="K14" s="5">
        <v>0.25062987437405959</v>
      </c>
      <c r="L14" s="5">
        <v>0.35164226376773733</v>
      </c>
      <c r="M14" s="5">
        <v>5.3535476283839784E-2</v>
      </c>
      <c r="N14" s="5">
        <v>4.6230527579342058E-4</v>
      </c>
      <c r="O14" s="5">
        <v>0</v>
      </c>
      <c r="P14" s="5">
        <v>2.1788762856328685E-2</v>
      </c>
      <c r="Q14" s="5">
        <v>0.14081529759882302</v>
      </c>
      <c r="R14" s="5">
        <v>1.0606753998053315E-2</v>
      </c>
      <c r="S14" s="5">
        <v>0.14737569840306716</v>
      </c>
      <c r="T14" s="5">
        <v>0</v>
      </c>
      <c r="U14" s="5">
        <v>0</v>
      </c>
      <c r="V14" s="5" t="s">
        <v>26</v>
      </c>
      <c r="W14" s="5">
        <v>1.0052407429745618</v>
      </c>
    </row>
    <row r="15" spans="1:25" x14ac:dyDescent="0.35">
      <c r="A15" s="11">
        <v>233</v>
      </c>
      <c r="B15" s="50" t="s">
        <v>41</v>
      </c>
      <c r="C15" s="35" t="s">
        <v>42</v>
      </c>
      <c r="D15" s="7" t="s">
        <v>48</v>
      </c>
      <c r="E15" s="2" t="s">
        <v>18</v>
      </c>
      <c r="F15" s="5">
        <v>62932803.7565322</v>
      </c>
      <c r="G15" s="5">
        <v>4.3547843049628054E-4</v>
      </c>
      <c r="H15" s="5">
        <v>3.1325935860861148E-4</v>
      </c>
      <c r="I15" s="5">
        <v>0</v>
      </c>
      <c r="J15" s="5">
        <v>0.12062294585379998</v>
      </c>
      <c r="K15" s="5">
        <v>1.0205537705556558E-2</v>
      </c>
      <c r="L15" s="5">
        <v>5.6816415339047965E-3</v>
      </c>
      <c r="M15" s="5">
        <v>1.0606584511237083E-2</v>
      </c>
      <c r="N15" s="5">
        <v>2.3272209069382345E-4</v>
      </c>
      <c r="O15" s="5">
        <v>1.7014086569814156E-5</v>
      </c>
      <c r="P15" s="5">
        <v>0.10291319992481915</v>
      </c>
      <c r="Q15" s="5">
        <v>3.0089103019280146E-2</v>
      </c>
      <c r="R15" s="5">
        <v>3.6948237824213463E-4</v>
      </c>
      <c r="S15" s="5">
        <v>1.3796952401297925E-2</v>
      </c>
      <c r="T15" s="5">
        <v>0</v>
      </c>
      <c r="U15" s="5">
        <v>3.3557194964636677E-5</v>
      </c>
      <c r="V15" s="5">
        <v>0.4614445609692982</v>
      </c>
      <c r="W15" s="5">
        <v>0.29531747848947093</v>
      </c>
      <c r="X15" s="2">
        <v>9</v>
      </c>
    </row>
    <row r="16" spans="1:25" x14ac:dyDescent="0.35">
      <c r="A16" s="11">
        <v>233</v>
      </c>
      <c r="B16" s="50" t="s">
        <v>41</v>
      </c>
      <c r="C16" s="35" t="s">
        <v>42</v>
      </c>
      <c r="D16" s="7" t="s">
        <v>47</v>
      </c>
      <c r="E16" s="2" t="s">
        <v>18</v>
      </c>
      <c r="F16" s="5">
        <v>62932803.7565322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f>SUM(0.00003+0.00002)</f>
        <v>5.0000000000000002E-5</v>
      </c>
      <c r="M16" s="5">
        <v>0</v>
      </c>
      <c r="N16" s="5">
        <v>0</v>
      </c>
      <c r="O16" s="5">
        <v>0</v>
      </c>
      <c r="P16" s="5">
        <v>0</v>
      </c>
      <c r="Q16" s="5">
        <v>3.0089103019280101E-2</v>
      </c>
      <c r="R16" s="5">
        <v>0</v>
      </c>
      <c r="S16" s="5">
        <v>1.3796952401297901E-2</v>
      </c>
      <c r="T16" s="5">
        <v>0</v>
      </c>
      <c r="U16" s="5">
        <v>0</v>
      </c>
      <c r="V16" s="5">
        <v>0.46144456096929798</v>
      </c>
      <c r="W16" s="5">
        <f>SUM(G16:U16)</f>
        <v>4.3936055420578005E-2</v>
      </c>
      <c r="X16" s="2">
        <v>9</v>
      </c>
    </row>
    <row r="17" spans="1:24" x14ac:dyDescent="0.35">
      <c r="A17" s="11">
        <v>234</v>
      </c>
      <c r="B17" s="49" t="s">
        <v>70</v>
      </c>
      <c r="C17" s="41" t="s">
        <v>69</v>
      </c>
      <c r="E17" s="2" t="s">
        <v>18</v>
      </c>
      <c r="F17" s="5">
        <v>2922017.9077693801</v>
      </c>
      <c r="G17" s="5">
        <v>7.1512908727476175E-4</v>
      </c>
      <c r="H17" s="5">
        <v>5.7692151544289408E-4</v>
      </c>
      <c r="I17" s="5">
        <v>0</v>
      </c>
      <c r="J17" s="5">
        <v>5.917395862538E-3</v>
      </c>
      <c r="K17" s="5">
        <v>7.6077562476002199E-6</v>
      </c>
      <c r="L17" s="5">
        <v>3.4805484832815169E-4</v>
      </c>
      <c r="M17" s="5">
        <v>7.82584526004069E-3</v>
      </c>
      <c r="N17" s="5">
        <v>0</v>
      </c>
      <c r="O17" s="5">
        <v>0</v>
      </c>
      <c r="P17" s="5">
        <v>0.1405951393339675</v>
      </c>
      <c r="Q17" s="5">
        <v>3.2613500063966842E-2</v>
      </c>
      <c r="R17" s="5">
        <v>2.2062493118101852E-4</v>
      </c>
      <c r="S17" s="5">
        <v>1.816522978632119E-2</v>
      </c>
      <c r="T17" s="5">
        <v>0</v>
      </c>
      <c r="U17" s="5">
        <v>0</v>
      </c>
      <c r="V17" s="5">
        <v>2.1457774038032551</v>
      </c>
      <c r="W17" s="5">
        <v>0.20698544844530864</v>
      </c>
    </row>
    <row r="18" spans="1:24" x14ac:dyDescent="0.35">
      <c r="A18" s="2">
        <v>235</v>
      </c>
      <c r="B18" s="43" t="s">
        <v>155</v>
      </c>
      <c r="C18" s="42" t="s">
        <v>154</v>
      </c>
      <c r="E18" s="2" t="s">
        <v>18</v>
      </c>
      <c r="F18" s="5">
        <v>7316289.8161122398</v>
      </c>
      <c r="G18" s="5">
        <v>5.7415159866283316E-2</v>
      </c>
      <c r="H18" s="5">
        <v>0.1656429576446824</v>
      </c>
      <c r="I18" s="5">
        <v>0</v>
      </c>
      <c r="J18" s="5">
        <v>1.0907712669874E-2</v>
      </c>
      <c r="K18" s="5">
        <v>3.436107557500092E-3</v>
      </c>
      <c r="L18" s="5">
        <v>3.4167092376425571E-4</v>
      </c>
      <c r="M18" s="5">
        <v>1.5448907311732636E-2</v>
      </c>
      <c r="N18" s="5">
        <v>6.5496928538077669E-3</v>
      </c>
      <c r="O18" s="5">
        <v>0</v>
      </c>
      <c r="P18" s="5">
        <v>3.0908892722113441E-3</v>
      </c>
      <c r="Q18" s="5">
        <v>0.22059003047503853</v>
      </c>
      <c r="R18" s="5">
        <v>2.3043417392921432E-2</v>
      </c>
      <c r="S18" s="5">
        <v>0.32124237517548443</v>
      </c>
      <c r="T18" s="5">
        <v>0</v>
      </c>
      <c r="U18" s="5">
        <v>3.0890657106354129E-5</v>
      </c>
      <c r="V18" s="5">
        <v>3.9692249391278751</v>
      </c>
      <c r="W18" s="5">
        <v>0.82773981180040657</v>
      </c>
    </row>
    <row r="19" spans="1:24" x14ac:dyDescent="0.35">
      <c r="A19" s="2">
        <v>237</v>
      </c>
      <c r="B19" s="40" t="s">
        <v>72</v>
      </c>
      <c r="C19" s="41" t="s">
        <v>71</v>
      </c>
      <c r="E19" s="2" t="s">
        <v>18</v>
      </c>
      <c r="F19" s="5">
        <v>8989344.4110919107</v>
      </c>
      <c r="G19" s="5">
        <v>4.0327987795524718E-2</v>
      </c>
      <c r="H19" s="5">
        <v>0.14195846350317601</v>
      </c>
      <c r="I19" s="5">
        <v>0</v>
      </c>
      <c r="J19" s="5">
        <v>8.6475129146100001E-3</v>
      </c>
      <c r="K19" s="5">
        <v>3.8521233747889931E-3</v>
      </c>
      <c r="L19" s="5">
        <v>8.6754945142376535E-4</v>
      </c>
      <c r="M19" s="5">
        <v>1.0587868133913084E-2</v>
      </c>
      <c r="N19" s="5">
        <v>2.2891789916962444E-3</v>
      </c>
      <c r="O19" s="5">
        <v>2.4729278336000747E-6</v>
      </c>
      <c r="P19" s="5">
        <v>7.4963456458319068E-3</v>
      </c>
      <c r="Q19" s="5">
        <v>0.10895732399479419</v>
      </c>
      <c r="R19" s="5">
        <v>1.0477795230937278E-2</v>
      </c>
      <c r="S19" s="5">
        <v>0.21441924692770595</v>
      </c>
      <c r="T19" s="5">
        <v>0</v>
      </c>
      <c r="U19" s="5">
        <v>3.3001221939422147E-3</v>
      </c>
      <c r="V19" s="5">
        <v>0.4038114276187883</v>
      </c>
      <c r="W19" s="5">
        <v>0.553183991086178</v>
      </c>
    </row>
    <row r="20" spans="1:24" x14ac:dyDescent="0.35">
      <c r="A20" s="2">
        <v>238</v>
      </c>
      <c r="B20" s="40" t="s">
        <v>157</v>
      </c>
      <c r="C20" s="41" t="s">
        <v>156</v>
      </c>
      <c r="E20" s="2" t="s">
        <v>18</v>
      </c>
      <c r="F20" s="5">
        <v>2306425.3641477502</v>
      </c>
      <c r="G20" s="5">
        <v>2.8027573406386154E-2</v>
      </c>
      <c r="H20" s="5">
        <v>0</v>
      </c>
      <c r="I20" s="5">
        <v>0</v>
      </c>
      <c r="J20" s="5">
        <v>6.2635766908460009E-3</v>
      </c>
      <c r="K20" s="5">
        <v>5.4616985209332133E-5</v>
      </c>
      <c r="L20" s="5">
        <v>4.1685610770059145E-4</v>
      </c>
      <c r="M20" s="5">
        <v>3.9195718797307614E-4</v>
      </c>
      <c r="N20" s="5">
        <v>9.6382915075241858E-6</v>
      </c>
      <c r="O20" s="5">
        <v>0</v>
      </c>
      <c r="P20" s="5">
        <v>5.5098899784698395E-4</v>
      </c>
      <c r="Q20" s="5">
        <v>2.7190182576387778E-2</v>
      </c>
      <c r="R20" s="5">
        <v>1.233701312960029E-3</v>
      </c>
      <c r="S20" s="5">
        <v>0.18430019744304152</v>
      </c>
      <c r="T20" s="5">
        <v>0</v>
      </c>
      <c r="U20" s="5">
        <v>0</v>
      </c>
      <c r="V20" s="5">
        <v>1.5738640653309524</v>
      </c>
      <c r="W20" s="5">
        <v>0.24843928899985898</v>
      </c>
    </row>
    <row r="21" spans="1:24" x14ac:dyDescent="0.35">
      <c r="A21" s="2">
        <v>239</v>
      </c>
      <c r="B21" s="40" t="s">
        <v>159</v>
      </c>
      <c r="C21" s="41" t="s">
        <v>158</v>
      </c>
      <c r="E21" s="2" t="s">
        <v>18</v>
      </c>
      <c r="F21" s="5">
        <v>2101265.36120923</v>
      </c>
      <c r="G21" s="5">
        <v>0.10667522701240881</v>
      </c>
      <c r="H21" s="5">
        <v>0.73454810640246715</v>
      </c>
      <c r="I21" s="5">
        <v>0</v>
      </c>
      <c r="J21" s="5">
        <v>2.6724875956719997E-2</v>
      </c>
      <c r="K21" s="5">
        <v>6.5503744810571363E-3</v>
      </c>
      <c r="L21" s="5">
        <v>6.3476038039985902E-4</v>
      </c>
      <c r="M21" s="5">
        <v>5.2093673588644224E-2</v>
      </c>
      <c r="N21" s="5">
        <v>2.2780844763222235E-3</v>
      </c>
      <c r="O21" s="5">
        <v>0</v>
      </c>
      <c r="P21" s="5">
        <v>2.9974795741035658E-3</v>
      </c>
      <c r="Q21" s="5">
        <v>0.11954265921719349</v>
      </c>
      <c r="R21" s="5">
        <v>3.6139024324082607E-2</v>
      </c>
      <c r="S21" s="5">
        <v>0.26965070581281753</v>
      </c>
      <c r="T21" s="5">
        <v>0</v>
      </c>
      <c r="U21" s="5">
        <v>5.1133475087717965E-5</v>
      </c>
      <c r="V21" s="5">
        <v>1.7275304999607561</v>
      </c>
      <c r="W21" s="5">
        <v>1.3578861047013044</v>
      </c>
    </row>
    <row r="22" spans="1:24" x14ac:dyDescent="0.35">
      <c r="A22" s="2">
        <v>240</v>
      </c>
      <c r="B22" s="40" t="s">
        <v>161</v>
      </c>
      <c r="C22" s="41" t="s">
        <v>160</v>
      </c>
      <c r="E22" s="2" t="s">
        <v>18</v>
      </c>
      <c r="F22" s="5">
        <v>5843862.1997384904</v>
      </c>
      <c r="G22" s="5">
        <v>5.4597147943379574E-2</v>
      </c>
      <c r="H22" s="5">
        <v>0.36280633918705252</v>
      </c>
      <c r="I22" s="5">
        <v>0</v>
      </c>
      <c r="J22" s="5">
        <v>3.6175754813500008E-2</v>
      </c>
      <c r="K22" s="5">
        <v>6.7216840348785093E-3</v>
      </c>
      <c r="L22" s="5">
        <v>4.0190592834380813E-3</v>
      </c>
      <c r="M22" s="5">
        <v>3.3737395761792924E-2</v>
      </c>
      <c r="N22" s="5">
        <v>8.0170824959115816E-2</v>
      </c>
      <c r="O22" s="5">
        <v>2.6599737688361262E-3</v>
      </c>
      <c r="P22" s="5">
        <v>8.9224038560226926E-3</v>
      </c>
      <c r="Q22" s="5">
        <v>0.15503923497559202</v>
      </c>
      <c r="R22" s="5">
        <v>1.6193590260240264E-2</v>
      </c>
      <c r="S22" s="5">
        <v>0.25567708553544216</v>
      </c>
      <c r="T22" s="5">
        <v>0</v>
      </c>
      <c r="U22" s="5">
        <v>1.1399293433546761E-3</v>
      </c>
      <c r="V22" s="5" t="s">
        <v>26</v>
      </c>
      <c r="W22" s="5">
        <v>1.0178604237226454</v>
      </c>
    </row>
    <row r="23" spans="1:24" x14ac:dyDescent="0.35">
      <c r="A23" s="2">
        <v>241</v>
      </c>
      <c r="B23" s="43" t="s">
        <v>74</v>
      </c>
      <c r="C23" s="42" t="s">
        <v>73</v>
      </c>
      <c r="E23" s="2" t="s">
        <v>18</v>
      </c>
      <c r="F23" s="5">
        <v>137722.85087962399</v>
      </c>
      <c r="G23" s="5">
        <v>0.33928618019132001</v>
      </c>
      <c r="H23" s="5">
        <v>0.26732372126240811</v>
      </c>
      <c r="I23" s="5">
        <v>0</v>
      </c>
      <c r="J23" s="5">
        <v>1.0568747624616001E-3</v>
      </c>
      <c r="K23" s="5">
        <v>1.4257982516757818E-3</v>
      </c>
      <c r="L23" s="5">
        <v>4.0352780707777915E-5</v>
      </c>
      <c r="M23" s="5">
        <v>6.0260152523727711E-3</v>
      </c>
      <c r="N23" s="5">
        <v>3.7662595327259379E-4</v>
      </c>
      <c r="O23" s="5">
        <v>0</v>
      </c>
      <c r="P23" s="5">
        <v>8.070556141555583E-5</v>
      </c>
      <c r="Q23" s="5">
        <v>0.51567625522147387</v>
      </c>
      <c r="R23" s="5">
        <v>0.25180135161633627</v>
      </c>
      <c r="S23" s="5">
        <v>0.76968759412861842</v>
      </c>
      <c r="T23" s="5">
        <v>0</v>
      </c>
      <c r="U23" s="5">
        <v>0</v>
      </c>
      <c r="V23" s="5">
        <v>2.7591644928417667</v>
      </c>
      <c r="W23" s="5">
        <v>2.1527814749820626</v>
      </c>
    </row>
    <row r="24" spans="1:24" x14ac:dyDescent="0.35">
      <c r="A24" s="2">
        <v>242</v>
      </c>
      <c r="B24" s="40" t="s">
        <v>76</v>
      </c>
      <c r="C24" s="41" t="s">
        <v>75</v>
      </c>
      <c r="E24" s="2" t="s">
        <v>18</v>
      </c>
      <c r="F24" s="5">
        <v>2443806.4389441698</v>
      </c>
      <c r="G24" s="5">
        <v>9.123900045713515E-2</v>
      </c>
      <c r="H24" s="5">
        <v>0.32835449453469956</v>
      </c>
      <c r="I24" s="5">
        <v>0</v>
      </c>
      <c r="J24" s="5">
        <v>5.8019084612320006E-2</v>
      </c>
      <c r="K24" s="5">
        <v>6.3564582089869662E-2</v>
      </c>
      <c r="L24" s="5">
        <v>2.255923346523506E-3</v>
      </c>
      <c r="M24" s="5">
        <v>6.1547042224019743E-2</v>
      </c>
      <c r="N24" s="5">
        <v>0.17554153692932273</v>
      </c>
      <c r="O24" s="5">
        <v>0</v>
      </c>
      <c r="P24" s="5">
        <v>2.9017723691169076E-3</v>
      </c>
      <c r="Q24" s="5">
        <v>0.22524598674341012</v>
      </c>
      <c r="R24" s="5">
        <v>6.987904495163659E-2</v>
      </c>
      <c r="S24" s="5">
        <v>0.3389346689043326</v>
      </c>
      <c r="T24" s="5">
        <v>0</v>
      </c>
      <c r="U24" s="5">
        <v>0</v>
      </c>
      <c r="V24" s="5" t="s">
        <v>26</v>
      </c>
      <c r="W24" s="5">
        <v>1.4174831371623866</v>
      </c>
    </row>
    <row r="25" spans="1:24" x14ac:dyDescent="0.35">
      <c r="A25" s="2">
        <v>243</v>
      </c>
      <c r="B25" s="40" t="s">
        <v>163</v>
      </c>
      <c r="C25" s="41" t="s">
        <v>162</v>
      </c>
      <c r="E25" s="2" t="s">
        <v>18</v>
      </c>
      <c r="F25" s="5">
        <v>310247.82824081002</v>
      </c>
      <c r="G25" s="5">
        <v>0.71868498803868797</v>
      </c>
      <c r="H25" s="5">
        <v>0.20866371682993198</v>
      </c>
      <c r="I25" s="5">
        <v>0</v>
      </c>
      <c r="J25" s="5">
        <v>7.9390924215500015E-3</v>
      </c>
      <c r="K25" s="5">
        <v>8.2997357750277858E-3</v>
      </c>
      <c r="L25" s="5">
        <v>4.120012722847818E-4</v>
      </c>
      <c r="M25" s="5">
        <v>1.2300327839220472E-2</v>
      </c>
      <c r="N25" s="5">
        <v>9.0879121219890238E-2</v>
      </c>
      <c r="O25" s="5">
        <v>0</v>
      </c>
      <c r="P25" s="5">
        <v>0</v>
      </c>
      <c r="Q25" s="5">
        <v>2.1652159616804386E-2</v>
      </c>
      <c r="R25" s="5">
        <v>4.299143710796767E-3</v>
      </c>
      <c r="S25" s="5">
        <v>0.13237302326868741</v>
      </c>
      <c r="T25" s="5">
        <v>0</v>
      </c>
      <c r="U25" s="5">
        <v>0</v>
      </c>
      <c r="V25" s="5" t="s">
        <v>26</v>
      </c>
      <c r="W25" s="5">
        <v>1.205503309992882</v>
      </c>
    </row>
    <row r="26" spans="1:24" x14ac:dyDescent="0.35">
      <c r="A26" s="2">
        <v>244</v>
      </c>
      <c r="B26" s="40" t="s">
        <v>165</v>
      </c>
      <c r="C26" s="41" t="s">
        <v>164</v>
      </c>
      <c r="E26" s="2" t="s">
        <v>18</v>
      </c>
      <c r="F26" s="5">
        <v>2114695.5342489099</v>
      </c>
      <c r="G26" s="5">
        <v>0.11103964688861571</v>
      </c>
      <c r="H26" s="5">
        <v>0.41264001223461388</v>
      </c>
      <c r="I26" s="5">
        <v>3.5548592590529584E-3</v>
      </c>
      <c r="J26" s="5">
        <v>2.6421421612240002E-2</v>
      </c>
      <c r="K26" s="5">
        <v>2.2636166400666663E-3</v>
      </c>
      <c r="L26" s="5">
        <v>1.2062693937196661E-3</v>
      </c>
      <c r="M26" s="5">
        <v>2.0103634907020978E-2</v>
      </c>
      <c r="N26" s="5">
        <v>3.2341597947473495E-2</v>
      </c>
      <c r="O26" s="5">
        <v>0</v>
      </c>
      <c r="P26" s="5">
        <v>4.8531099790929402E-4</v>
      </c>
      <c r="Q26" s="5">
        <v>0.15171759128143117</v>
      </c>
      <c r="R26" s="5">
        <v>3.9735932969560258E-3</v>
      </c>
      <c r="S26" s="5">
        <v>0.249655102684743</v>
      </c>
      <c r="T26" s="5">
        <v>0</v>
      </c>
      <c r="U26" s="5">
        <v>0</v>
      </c>
      <c r="V26" s="5">
        <v>3.8522803250224906</v>
      </c>
      <c r="W26" s="5">
        <v>1.0154026571438428</v>
      </c>
    </row>
    <row r="27" spans="1:24" x14ac:dyDescent="0.35">
      <c r="A27" s="11">
        <v>246</v>
      </c>
      <c r="B27" s="49" t="s">
        <v>78</v>
      </c>
      <c r="C27" s="41" t="s">
        <v>77</v>
      </c>
      <c r="E27" s="2" t="s">
        <v>18</v>
      </c>
      <c r="F27" s="5">
        <v>4900120.91184677</v>
      </c>
      <c r="G27" s="5">
        <v>5.3454717357431063E-2</v>
      </c>
      <c r="H27" s="5">
        <v>0</v>
      </c>
      <c r="I27" s="5">
        <v>0</v>
      </c>
      <c r="J27" s="5">
        <v>7.979111643327999E-3</v>
      </c>
      <c r="K27" s="5">
        <v>4.1353630031884681E-3</v>
      </c>
      <c r="L27" s="5">
        <v>4.6900173053657712E-4</v>
      </c>
      <c r="M27" s="5">
        <v>7.3807056480076644E-3</v>
      </c>
      <c r="N27" s="5">
        <v>3.2006062517916946E-3</v>
      </c>
      <c r="O27" s="5">
        <v>3.7805189572525654E-6</v>
      </c>
      <c r="P27" s="5">
        <v>1.0453569676437817E-2</v>
      </c>
      <c r="Q27" s="5">
        <v>0.1784119518636775</v>
      </c>
      <c r="R27" s="5">
        <v>1.1954000942770968E-2</v>
      </c>
      <c r="S27" s="5">
        <v>0.27013357962247303</v>
      </c>
      <c r="T27" s="5">
        <v>0</v>
      </c>
      <c r="U27" s="5">
        <v>8.7405598291434659E-4</v>
      </c>
      <c r="V27" s="5" t="s">
        <v>26</v>
      </c>
      <c r="W27" s="5">
        <v>0.54845044424151435</v>
      </c>
    </row>
    <row r="28" spans="1:24" x14ac:dyDescent="0.35">
      <c r="A28" s="11">
        <v>247</v>
      </c>
      <c r="B28" s="49" t="s">
        <v>80</v>
      </c>
      <c r="C28" s="41" t="s">
        <v>79</v>
      </c>
      <c r="E28" s="2" t="s">
        <v>18</v>
      </c>
      <c r="F28" s="5">
        <v>4615166.0715068998</v>
      </c>
      <c r="G28" s="5">
        <v>5.6755179402309001E-2</v>
      </c>
      <c r="H28" s="5">
        <v>0</v>
      </c>
      <c r="I28" s="5">
        <v>0</v>
      </c>
      <c r="J28" s="5">
        <v>9.1738504167800002E-3</v>
      </c>
      <c r="K28" s="5">
        <v>1.1247060061490947E-3</v>
      </c>
      <c r="L28" s="5">
        <v>3.239249632263058E-4</v>
      </c>
      <c r="M28" s="5">
        <v>7.4174963196524495E-3</v>
      </c>
      <c r="N28" s="5">
        <v>1.9483665074401923E-3</v>
      </c>
      <c r="O28" s="5">
        <v>4.013940064783532E-6</v>
      </c>
      <c r="P28" s="5">
        <v>6.4784992645440355E-3</v>
      </c>
      <c r="Q28" s="5">
        <v>0.2212835384851978</v>
      </c>
      <c r="R28" s="5">
        <v>2.0307325575698098E-2</v>
      </c>
      <c r="S28" s="5">
        <v>0.3015055826681215</v>
      </c>
      <c r="T28" s="5">
        <v>0</v>
      </c>
      <c r="U28" s="5">
        <v>4.1102746263330586E-4</v>
      </c>
      <c r="V28" s="5" t="s">
        <v>26</v>
      </c>
      <c r="W28" s="5">
        <v>0.62673351101181662</v>
      </c>
    </row>
    <row r="29" spans="1:24" x14ac:dyDescent="0.35">
      <c r="A29" s="11">
        <v>248</v>
      </c>
      <c r="B29" s="50" t="s">
        <v>39</v>
      </c>
      <c r="C29" s="35" t="s">
        <v>40</v>
      </c>
      <c r="D29" s="7" t="s">
        <v>47</v>
      </c>
      <c r="E29" s="2" t="s">
        <v>18</v>
      </c>
      <c r="F29" s="5">
        <v>803926.77115017094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6.0000000000000002E-5</v>
      </c>
      <c r="M29" s="5">
        <v>0</v>
      </c>
      <c r="N29" s="5">
        <v>0</v>
      </c>
      <c r="O29" s="5">
        <v>0</v>
      </c>
      <c r="P29" s="5">
        <v>0</v>
      </c>
      <c r="Q29" s="5">
        <v>0.22128353848519799</v>
      </c>
      <c r="R29" s="5">
        <v>0</v>
      </c>
      <c r="S29" s="5">
        <v>0.301505582668121</v>
      </c>
      <c r="T29" s="5">
        <v>0</v>
      </c>
      <c r="U29" s="5">
        <v>0</v>
      </c>
      <c r="V29" s="5" t="s">
        <v>26</v>
      </c>
      <c r="W29" s="5">
        <f>SUM(G29:U29)</f>
        <v>0.52284912115331905</v>
      </c>
      <c r="X29" s="2">
        <v>100</v>
      </c>
    </row>
    <row r="30" spans="1:24" x14ac:dyDescent="0.35">
      <c r="A30" s="11">
        <v>249</v>
      </c>
      <c r="B30" s="49" t="s">
        <v>83</v>
      </c>
      <c r="C30" s="41" t="s">
        <v>82</v>
      </c>
      <c r="E30" s="2" t="s">
        <v>18</v>
      </c>
      <c r="F30" s="5">
        <v>25593453.043628801</v>
      </c>
      <c r="G30" s="5">
        <v>1.0191132411852899E-2</v>
      </c>
      <c r="H30" s="5">
        <v>1.9916403033627319E-2</v>
      </c>
      <c r="I30" s="5">
        <v>0</v>
      </c>
      <c r="J30" s="5">
        <v>0.25706280684060001</v>
      </c>
      <c r="K30" s="5">
        <v>1.8955618020355992E-2</v>
      </c>
      <c r="L30" s="5">
        <v>8.2608056364377493E-3</v>
      </c>
      <c r="M30" s="5">
        <v>9.2598367673378507E-2</v>
      </c>
      <c r="N30" s="5">
        <v>1.0133450495406388E-5</v>
      </c>
      <c r="O30" s="5">
        <v>0</v>
      </c>
      <c r="P30" s="5">
        <v>0.51847200934718685</v>
      </c>
      <c r="Q30" s="5">
        <v>6.3449724457375609E-2</v>
      </c>
      <c r="R30" s="5">
        <v>1.0457720911254656E-3</v>
      </c>
      <c r="S30" s="5">
        <v>1.8427426389631768E-2</v>
      </c>
      <c r="T30" s="5">
        <v>0</v>
      </c>
      <c r="U30" s="5">
        <v>0</v>
      </c>
      <c r="V30" s="5">
        <v>1.9480450689873354</v>
      </c>
      <c r="W30" s="5">
        <v>1.0083901993520676</v>
      </c>
    </row>
    <row r="31" spans="1:24" x14ac:dyDescent="0.35">
      <c r="A31" s="11">
        <v>254</v>
      </c>
      <c r="B31" s="49" t="s">
        <v>85</v>
      </c>
      <c r="C31" s="41" t="s">
        <v>84</v>
      </c>
      <c r="E31" s="2" t="s">
        <v>18</v>
      </c>
      <c r="F31" s="5">
        <v>3863542.6484312401</v>
      </c>
      <c r="G31" s="5">
        <v>7.2148111348700958E-3</v>
      </c>
      <c r="H31" s="5">
        <v>2.4464141747821383E-2</v>
      </c>
      <c r="I31" s="5">
        <v>0</v>
      </c>
      <c r="J31" s="5">
        <v>2.2143238826642002E-4</v>
      </c>
      <c r="K31" s="5">
        <v>2.8605909150464012E-3</v>
      </c>
      <c r="L31" s="5">
        <v>3.3587729399763349E-3</v>
      </c>
      <c r="M31" s="5">
        <v>1.1097136462930091E-2</v>
      </c>
      <c r="N31" s="5">
        <v>0</v>
      </c>
      <c r="O31" s="5">
        <v>0</v>
      </c>
      <c r="P31" s="5">
        <v>0.12116477300689937</v>
      </c>
      <c r="Q31" s="5">
        <v>1.2641980222437952E-2</v>
      </c>
      <c r="R31" s="5">
        <v>0</v>
      </c>
      <c r="S31" s="5">
        <v>1.4198475399842675E-2</v>
      </c>
      <c r="T31" s="5">
        <v>0</v>
      </c>
      <c r="U31" s="5">
        <v>0</v>
      </c>
      <c r="V31" s="5" t="s">
        <v>26</v>
      </c>
      <c r="W31" s="5">
        <v>0.19722211421809074</v>
      </c>
    </row>
    <row r="32" spans="1:24" x14ac:dyDescent="0.35">
      <c r="A32" s="2">
        <v>255</v>
      </c>
      <c r="B32" s="40" t="s">
        <v>87</v>
      </c>
      <c r="C32" s="42" t="s">
        <v>86</v>
      </c>
      <c r="E32" s="2" t="s">
        <v>18</v>
      </c>
      <c r="F32" s="5">
        <v>159979.09006181499</v>
      </c>
      <c r="G32" s="5">
        <v>2.7791131932728433E-4</v>
      </c>
      <c r="H32" s="5">
        <v>7.8741540475864465E-3</v>
      </c>
      <c r="I32" s="5">
        <v>0</v>
      </c>
      <c r="J32" s="5">
        <v>0</v>
      </c>
      <c r="K32" s="5">
        <v>6.9477829831678646E-5</v>
      </c>
      <c r="L32" s="5">
        <v>6.6351327489224624E-3</v>
      </c>
      <c r="M32" s="5">
        <v>1.6211493627382191E-4</v>
      </c>
      <c r="N32" s="5">
        <v>0</v>
      </c>
      <c r="O32" s="5">
        <v>0</v>
      </c>
      <c r="P32" s="5">
        <v>8.1983839201303869E-3</v>
      </c>
      <c r="Q32" s="5">
        <v>2.2696091078329371E-3</v>
      </c>
      <c r="R32" s="5">
        <v>0</v>
      </c>
      <c r="S32" s="5">
        <v>4.8818597131187996E-2</v>
      </c>
      <c r="T32" s="5">
        <v>0</v>
      </c>
      <c r="U32" s="5">
        <v>0</v>
      </c>
      <c r="V32" s="5" t="s">
        <v>26</v>
      </c>
      <c r="W32" s="5">
        <f>SUM(G32:U32)</f>
        <v>7.4305381041093022E-2</v>
      </c>
    </row>
    <row r="33" spans="1:25" x14ac:dyDescent="0.35">
      <c r="A33" s="2">
        <v>256</v>
      </c>
      <c r="B33" s="40" t="s">
        <v>89</v>
      </c>
      <c r="C33" s="41" t="s">
        <v>88</v>
      </c>
      <c r="E33" s="2" t="s">
        <v>18</v>
      </c>
      <c r="F33" s="5">
        <v>5385072.9211960603</v>
      </c>
      <c r="G33" s="5">
        <v>3.8803931432971321E-4</v>
      </c>
      <c r="H33" s="5">
        <v>3.1304590074554182E-4</v>
      </c>
      <c r="I33" s="5">
        <v>0</v>
      </c>
      <c r="J33" s="5">
        <v>2.7194563960196002E-3</v>
      </c>
      <c r="K33" s="5">
        <v>4.1280778120124843E-6</v>
      </c>
      <c r="L33" s="5">
        <v>1.8885955990021269E-4</v>
      </c>
      <c r="M33" s="5">
        <v>4.8204293904742851E-3</v>
      </c>
      <c r="N33" s="5">
        <v>0</v>
      </c>
      <c r="O33" s="5">
        <v>0</v>
      </c>
      <c r="P33" s="5">
        <v>8.7724405557350907E-2</v>
      </c>
      <c r="Q33" s="5">
        <v>1.7821737530066533E-2</v>
      </c>
      <c r="R33" s="5">
        <v>1.1971425654860449E-4</v>
      </c>
      <c r="S33" s="5">
        <v>1.066385700789829E-2</v>
      </c>
      <c r="T33" s="5">
        <v>0</v>
      </c>
      <c r="U33" s="5">
        <v>0</v>
      </c>
      <c r="V33" s="5">
        <v>0.64311106844413923</v>
      </c>
      <c r="W33" s="5">
        <v>0.12476367299114571</v>
      </c>
    </row>
    <row r="34" spans="1:25" x14ac:dyDescent="0.35">
      <c r="A34" s="2">
        <v>257</v>
      </c>
      <c r="B34" s="40" t="s">
        <v>167</v>
      </c>
      <c r="C34" s="41" t="s">
        <v>166</v>
      </c>
      <c r="E34" s="2" t="s">
        <v>18</v>
      </c>
      <c r="F34" s="5">
        <v>6203434.5709377304</v>
      </c>
      <c r="G34" s="5">
        <v>9.9066618343841756E-2</v>
      </c>
      <c r="H34" s="5">
        <v>0</v>
      </c>
      <c r="I34" s="5">
        <v>0</v>
      </c>
      <c r="J34" s="5">
        <v>5.8089837595440008E-2</v>
      </c>
      <c r="K34" s="5">
        <v>5.2557981594114353E-5</v>
      </c>
      <c r="L34" s="5">
        <v>3.5561745671248491E-4</v>
      </c>
      <c r="M34" s="5">
        <v>1.6339485121639602E-2</v>
      </c>
      <c r="N34" s="5">
        <v>2.5662330388043333E-4</v>
      </c>
      <c r="O34" s="5">
        <v>3.8214585902294493E-3</v>
      </c>
      <c r="P34" s="5">
        <v>9.8717028929263123E-3</v>
      </c>
      <c r="Q34" s="5">
        <v>0.10087973014697489</v>
      </c>
      <c r="R34" s="5">
        <v>5.7443484883228334E-3</v>
      </c>
      <c r="S34" s="5">
        <v>0.2097927088805018</v>
      </c>
      <c r="T34" s="5">
        <v>0</v>
      </c>
      <c r="U34" s="5">
        <v>5.9724979084368194E-7</v>
      </c>
      <c r="V34" s="5">
        <v>0.37237436352146669</v>
      </c>
      <c r="W34" s="5">
        <v>0.50427128605185456</v>
      </c>
    </row>
    <row r="35" spans="1:25" x14ac:dyDescent="0.35">
      <c r="A35" s="2">
        <v>258</v>
      </c>
      <c r="B35" s="40" t="s">
        <v>91</v>
      </c>
      <c r="C35" s="41" t="s">
        <v>90</v>
      </c>
      <c r="E35" s="2" t="s">
        <v>18</v>
      </c>
      <c r="F35" s="5">
        <v>870583.49097419495</v>
      </c>
      <c r="G35" s="5">
        <v>0.14996469759720718</v>
      </c>
      <c r="H35" s="5">
        <v>0</v>
      </c>
      <c r="I35" s="5">
        <v>0</v>
      </c>
      <c r="J35" s="5">
        <v>7.2272751346959999E-2</v>
      </c>
      <c r="K35" s="5">
        <v>3.6599591331446993E-4</v>
      </c>
      <c r="L35" s="5">
        <v>6.3836496508234173E-6</v>
      </c>
      <c r="M35" s="5">
        <v>7.213524105433025E-3</v>
      </c>
      <c r="N35" s="5">
        <v>5.5324963640434674E-5</v>
      </c>
      <c r="O35" s="5">
        <v>0</v>
      </c>
      <c r="P35" s="5">
        <v>1.3575894924095417E-3</v>
      </c>
      <c r="Q35" s="5">
        <v>8.6636339601135939E-2</v>
      </c>
      <c r="R35" s="5">
        <v>5.0303159248357137E-3</v>
      </c>
      <c r="S35" s="5">
        <v>0.15370062216122826</v>
      </c>
      <c r="T35" s="5">
        <v>0</v>
      </c>
      <c r="U35" s="5">
        <v>0</v>
      </c>
      <c r="V35" s="5" t="s">
        <v>26</v>
      </c>
      <c r="W35" s="5">
        <v>0.4766035447558154</v>
      </c>
    </row>
    <row r="36" spans="1:25" x14ac:dyDescent="0.35">
      <c r="A36" s="2">
        <v>259</v>
      </c>
      <c r="B36" s="40" t="s">
        <v>93</v>
      </c>
      <c r="C36" s="42" t="s">
        <v>92</v>
      </c>
      <c r="E36" s="2" t="s">
        <v>18</v>
      </c>
      <c r="F36" s="5">
        <v>687751.87218039494</v>
      </c>
      <c r="G36" s="5">
        <v>1.7902899135373181E-2</v>
      </c>
      <c r="H36" s="5">
        <v>0.16743160525996642</v>
      </c>
      <c r="I36" s="5">
        <v>0</v>
      </c>
      <c r="J36" s="5">
        <v>2.1966993171248197E-2</v>
      </c>
      <c r="K36" s="5">
        <v>1.9242782946878558E-2</v>
      </c>
      <c r="L36" s="5">
        <v>0.15257669668183133</v>
      </c>
      <c r="M36" s="5">
        <v>0.26262075560872244</v>
      </c>
      <c r="N36" s="5">
        <v>0</v>
      </c>
      <c r="O36" s="5">
        <v>0</v>
      </c>
      <c r="P36" s="5">
        <v>0.2322386262147248</v>
      </c>
      <c r="Q36" s="5">
        <v>1.7750820814415692E-2</v>
      </c>
      <c r="R36" s="5">
        <v>3.5554974089957995E-4</v>
      </c>
      <c r="S36" s="5">
        <v>7.3574015626645659E-2</v>
      </c>
      <c r="T36" s="5">
        <v>0</v>
      </c>
      <c r="U36" s="5">
        <v>0</v>
      </c>
      <c r="V36" s="5" t="s">
        <v>26</v>
      </c>
      <c r="W36" s="5">
        <v>0.96566074520070588</v>
      </c>
    </row>
    <row r="37" spans="1:25" x14ac:dyDescent="0.35">
      <c r="A37" s="2">
        <v>260</v>
      </c>
      <c r="B37" s="40" t="s">
        <v>169</v>
      </c>
      <c r="C37" s="41" t="s">
        <v>168</v>
      </c>
      <c r="E37" s="2" t="s">
        <v>18</v>
      </c>
      <c r="F37" s="5">
        <v>6582618.8330285801</v>
      </c>
      <c r="G37" s="5">
        <v>0.23681013011859248</v>
      </c>
      <c r="H37" s="5">
        <v>0</v>
      </c>
      <c r="I37" s="5">
        <v>0</v>
      </c>
      <c r="J37" s="5">
        <v>0.23516698521560003</v>
      </c>
      <c r="K37" s="5">
        <v>8.335747732140064E-4</v>
      </c>
      <c r="L37" s="5">
        <v>2.1595763859910085E-3</v>
      </c>
      <c r="M37" s="5">
        <v>9.3371476735089567E-2</v>
      </c>
      <c r="N37" s="5">
        <v>5.0546375765279277E-4</v>
      </c>
      <c r="O37" s="5">
        <v>0</v>
      </c>
      <c r="P37" s="5">
        <v>1.9753414456947636E-2</v>
      </c>
      <c r="Q37" s="5">
        <v>0.16385752673573525</v>
      </c>
      <c r="R37" s="5">
        <v>8.6351817492431628E-3</v>
      </c>
      <c r="S37" s="5">
        <v>0.24999028460497291</v>
      </c>
      <c r="T37" s="5">
        <v>0</v>
      </c>
      <c r="U37" s="5">
        <v>0</v>
      </c>
      <c r="V37" s="5" t="s">
        <v>26</v>
      </c>
      <c r="W37" s="5">
        <v>1.0110836145330389</v>
      </c>
    </row>
    <row r="38" spans="1:25" x14ac:dyDescent="0.35">
      <c r="A38" s="2">
        <v>261</v>
      </c>
      <c r="B38" s="43" t="s">
        <v>95</v>
      </c>
      <c r="C38" s="41" t="s">
        <v>94</v>
      </c>
      <c r="E38" s="2" t="s">
        <v>18</v>
      </c>
      <c r="F38" s="5">
        <v>1892355.2935543901</v>
      </c>
      <c r="G38" s="5">
        <v>0</v>
      </c>
      <c r="H38" s="5">
        <v>0</v>
      </c>
      <c r="I38" s="5">
        <v>0</v>
      </c>
      <c r="J38" s="5">
        <v>1.0335713935952E-2</v>
      </c>
      <c r="K38" s="5">
        <v>7.6357225530057873E-5</v>
      </c>
      <c r="L38" s="5">
        <v>1.3803036922729105E-4</v>
      </c>
      <c r="M38" s="5">
        <v>0.16284330751034287</v>
      </c>
      <c r="N38" s="5">
        <v>0</v>
      </c>
      <c r="O38" s="5">
        <v>0</v>
      </c>
      <c r="P38" s="5">
        <v>0.8231668182681382</v>
      </c>
      <c r="Q38" s="5">
        <v>4.0179563649479595E-3</v>
      </c>
      <c r="R38" s="5">
        <v>7.8706678623405605E-4</v>
      </c>
      <c r="S38" s="5">
        <v>8.5346820428087861E-3</v>
      </c>
      <c r="T38" s="5">
        <v>0</v>
      </c>
      <c r="U38" s="5">
        <v>0</v>
      </c>
      <c r="V38" s="5" t="s">
        <v>26</v>
      </c>
      <c r="W38" s="5">
        <v>1.0098999325031812</v>
      </c>
    </row>
    <row r="39" spans="1:25" s="11" customFormat="1" x14ac:dyDescent="0.35">
      <c r="A39" s="11">
        <v>262</v>
      </c>
      <c r="B39" s="51" t="s">
        <v>35</v>
      </c>
      <c r="C39" s="52" t="s">
        <v>36</v>
      </c>
      <c r="D39" s="23" t="s">
        <v>47</v>
      </c>
      <c r="E39" s="11" t="s">
        <v>18</v>
      </c>
      <c r="F39" s="13">
        <v>2303356.0190114998</v>
      </c>
      <c r="G39" s="13">
        <v>0</v>
      </c>
      <c r="H39" s="13">
        <v>0</v>
      </c>
      <c r="I39" s="13">
        <v>0</v>
      </c>
      <c r="J39" s="13">
        <v>0</v>
      </c>
      <c r="K39" s="13">
        <v>5.3081242756570151E-5</v>
      </c>
      <c r="L39" s="13">
        <v>3.788070505811423E-4</v>
      </c>
      <c r="M39" s="13">
        <v>7.9943568636398651E-4</v>
      </c>
      <c r="N39" s="13">
        <v>3.2170450155516003E-6</v>
      </c>
      <c r="O39" s="13">
        <v>0</v>
      </c>
      <c r="P39" s="13">
        <v>0</v>
      </c>
      <c r="Q39" s="13">
        <v>0</v>
      </c>
      <c r="R39" s="13">
        <v>1.2739498261589966E-3</v>
      </c>
      <c r="S39" s="13">
        <v>0</v>
      </c>
      <c r="T39" s="13">
        <v>0</v>
      </c>
      <c r="U39" s="13">
        <v>0</v>
      </c>
      <c r="V39" s="13" t="s">
        <v>26</v>
      </c>
      <c r="W39" s="13">
        <v>0</v>
      </c>
      <c r="X39" s="11">
        <v>100</v>
      </c>
      <c r="Y39" s="11" t="s">
        <v>213</v>
      </c>
    </row>
    <row r="40" spans="1:25" x14ac:dyDescent="0.35">
      <c r="A40" s="2">
        <v>263</v>
      </c>
      <c r="B40" s="40" t="s">
        <v>97</v>
      </c>
      <c r="C40" s="42" t="s">
        <v>96</v>
      </c>
      <c r="E40" s="2" t="s">
        <v>18</v>
      </c>
      <c r="F40" s="5">
        <v>810277.086981197</v>
      </c>
      <c r="G40" s="5">
        <v>1.5195730690167157E-2</v>
      </c>
      <c r="H40" s="5">
        <v>0.17242020319266732</v>
      </c>
      <c r="I40" s="5">
        <v>0</v>
      </c>
      <c r="J40" s="5">
        <v>1.9910486500920317E-2</v>
      </c>
      <c r="K40" s="5">
        <v>3.1495448169923564E-2</v>
      </c>
      <c r="L40" s="5">
        <v>0.13618982271535299</v>
      </c>
      <c r="M40" s="5">
        <v>0.2272710031013519</v>
      </c>
      <c r="N40" s="5">
        <v>0</v>
      </c>
      <c r="O40" s="5">
        <v>0</v>
      </c>
      <c r="P40" s="5">
        <v>0.33455683162728478</v>
      </c>
      <c r="Q40" s="5">
        <v>1.5224171701762849E-2</v>
      </c>
      <c r="R40" s="5">
        <v>3.0178565319612506E-4</v>
      </c>
      <c r="S40" s="5">
        <v>6.9233058225684027E-2</v>
      </c>
      <c r="T40" s="5">
        <v>0</v>
      </c>
      <c r="U40" s="5">
        <v>0</v>
      </c>
      <c r="V40" s="5" t="s">
        <v>26</v>
      </c>
      <c r="W40" s="5">
        <v>1.0217985415783108</v>
      </c>
    </row>
    <row r="41" spans="1:25" x14ac:dyDescent="0.35">
      <c r="A41" s="2">
        <v>264</v>
      </c>
      <c r="B41" s="40" t="s">
        <v>99</v>
      </c>
      <c r="C41" s="41" t="s">
        <v>98</v>
      </c>
      <c r="E41" s="2" t="s">
        <v>18</v>
      </c>
      <c r="F41" s="5">
        <v>9864452.2649834994</v>
      </c>
      <c r="G41" s="5">
        <v>1.0785021912461534E-4</v>
      </c>
      <c r="H41" s="5">
        <v>0</v>
      </c>
      <c r="I41" s="5">
        <v>0</v>
      </c>
      <c r="J41" s="5">
        <v>2.3353066825380003E-4</v>
      </c>
      <c r="K41" s="5">
        <v>1.1267731531280844E-6</v>
      </c>
      <c r="L41" s="5">
        <v>0</v>
      </c>
      <c r="M41" s="5">
        <v>9.0292088670485611E-4</v>
      </c>
      <c r="N41" s="5">
        <v>0</v>
      </c>
      <c r="O41" s="5">
        <v>0</v>
      </c>
      <c r="P41" s="5">
        <v>2.180493846825474E-2</v>
      </c>
      <c r="Q41" s="5">
        <v>4.3112218793894884E-4</v>
      </c>
      <c r="R41" s="5">
        <v>0</v>
      </c>
      <c r="S41" s="5">
        <v>7.3170770608765162E-4</v>
      </c>
      <c r="T41" s="5">
        <v>0</v>
      </c>
      <c r="U41" s="5">
        <v>0</v>
      </c>
      <c r="V41" s="5" t="s">
        <v>26</v>
      </c>
      <c r="W41" s="5">
        <v>2.4213196909517738E-2</v>
      </c>
    </row>
    <row r="42" spans="1:25" x14ac:dyDescent="0.35">
      <c r="A42" s="2">
        <v>265</v>
      </c>
      <c r="B42" s="40" t="s">
        <v>101</v>
      </c>
      <c r="C42" s="41" t="s">
        <v>100</v>
      </c>
      <c r="E42" s="2" t="s">
        <v>18</v>
      </c>
      <c r="F42" s="5">
        <v>1030739.66546263</v>
      </c>
      <c r="G42" s="5">
        <v>0</v>
      </c>
      <c r="H42" s="5">
        <v>0</v>
      </c>
      <c r="I42" s="5">
        <v>0</v>
      </c>
      <c r="J42" s="5">
        <v>1.2076608809640001E-4</v>
      </c>
      <c r="K42" s="5">
        <v>0</v>
      </c>
      <c r="L42" s="5">
        <v>0</v>
      </c>
      <c r="M42" s="5">
        <v>9.1634132534289189E-3</v>
      </c>
      <c r="N42" s="5">
        <v>0</v>
      </c>
      <c r="O42" s="5">
        <v>0</v>
      </c>
      <c r="P42" s="5">
        <v>0.26074187682938799</v>
      </c>
      <c r="Q42" s="5">
        <v>4.7389968211903714E-3</v>
      </c>
      <c r="R42" s="5">
        <v>0</v>
      </c>
      <c r="S42" s="5">
        <v>6.6656520822360012E-3</v>
      </c>
      <c r="T42" s="5">
        <v>0</v>
      </c>
      <c r="U42" s="5">
        <v>0</v>
      </c>
      <c r="V42" s="5" t="s">
        <v>26</v>
      </c>
      <c r="W42" s="5">
        <v>0.2814307050743397</v>
      </c>
    </row>
    <row r="43" spans="1:25" x14ac:dyDescent="0.35">
      <c r="A43" s="2">
        <v>266</v>
      </c>
      <c r="B43" s="40" t="s">
        <v>103</v>
      </c>
      <c r="C43" s="41" t="s">
        <v>102</v>
      </c>
      <c r="E43" s="2" t="s">
        <v>18</v>
      </c>
      <c r="F43" s="5">
        <v>883449.93149498396</v>
      </c>
      <c r="G43" s="5">
        <v>0</v>
      </c>
      <c r="H43" s="5">
        <v>0</v>
      </c>
      <c r="I43" s="5">
        <v>0</v>
      </c>
      <c r="J43" s="5">
        <v>1.2580995758659998E-3</v>
      </c>
      <c r="K43" s="5">
        <v>3.2711531202581372E-4</v>
      </c>
      <c r="L43" s="5">
        <v>0</v>
      </c>
      <c r="M43" s="5">
        <v>5.1164189829592198E-4</v>
      </c>
      <c r="N43" s="5">
        <v>0</v>
      </c>
      <c r="O43" s="5">
        <v>0</v>
      </c>
      <c r="P43" s="5">
        <v>3.529070962427968E-2</v>
      </c>
      <c r="Q43" s="5">
        <v>3.0090414920316166E-4</v>
      </c>
      <c r="R43" s="5">
        <v>0</v>
      </c>
      <c r="S43" s="5">
        <v>4.2147549818716425E-4</v>
      </c>
      <c r="T43" s="5">
        <v>0</v>
      </c>
      <c r="U43" s="5">
        <v>0</v>
      </c>
      <c r="V43" s="5" t="s">
        <v>26</v>
      </c>
      <c r="W43" s="5">
        <v>3.8109946057857738E-2</v>
      </c>
    </row>
    <row r="44" spans="1:25" x14ac:dyDescent="0.35">
      <c r="A44" s="2">
        <v>268</v>
      </c>
      <c r="B44" s="40" t="s">
        <v>105</v>
      </c>
      <c r="C44" s="41" t="s">
        <v>104</v>
      </c>
      <c r="E44" s="2" t="s">
        <v>18</v>
      </c>
      <c r="F44" s="5">
        <v>1325764.0198534401</v>
      </c>
      <c r="G44" s="5">
        <v>0</v>
      </c>
      <c r="H44" s="5">
        <v>0</v>
      </c>
      <c r="I44" s="5">
        <v>0</v>
      </c>
      <c r="J44" s="5">
        <v>6.9976255839799997E-4</v>
      </c>
      <c r="K44" s="5">
        <v>0</v>
      </c>
      <c r="L44" s="5">
        <v>0</v>
      </c>
      <c r="M44" s="5">
        <v>3.1383526340602675E-3</v>
      </c>
      <c r="N44" s="5">
        <v>0</v>
      </c>
      <c r="O44" s="5">
        <v>0</v>
      </c>
      <c r="P44" s="5">
        <v>7.7586895974610146E-2</v>
      </c>
      <c r="Q44" s="5">
        <v>4.4521011409811026E-3</v>
      </c>
      <c r="R44" s="5">
        <v>0</v>
      </c>
      <c r="S44" s="5">
        <v>4.8556435455768309E-3</v>
      </c>
      <c r="T44" s="5">
        <v>0</v>
      </c>
      <c r="U44" s="5">
        <v>0</v>
      </c>
      <c r="V44" s="5" t="s">
        <v>26</v>
      </c>
      <c r="W44" s="5">
        <v>9.0732755853626335E-2</v>
      </c>
    </row>
    <row r="45" spans="1:25" x14ac:dyDescent="0.35">
      <c r="A45" s="2">
        <v>269</v>
      </c>
      <c r="B45" s="40" t="s">
        <v>171</v>
      </c>
      <c r="C45" s="42" t="s">
        <v>170</v>
      </c>
      <c r="E45" s="2" t="s">
        <v>18</v>
      </c>
      <c r="F45" s="5">
        <v>1486490.3147723801</v>
      </c>
      <c r="G45" s="5">
        <v>6.7486861423205591E-2</v>
      </c>
      <c r="H45" s="5">
        <v>0.1276681779317031</v>
      </c>
      <c r="I45" s="5">
        <v>0</v>
      </c>
      <c r="J45" s="5">
        <v>1.0934165150944E-2</v>
      </c>
      <c r="K45" s="5">
        <v>6.2061958347993547E-4</v>
      </c>
      <c r="L45" s="5">
        <v>3.5106131860661947E-3</v>
      </c>
      <c r="M45" s="5">
        <v>4.1225092010954943E-3</v>
      </c>
      <c r="N45" s="5">
        <v>5.5556668737991475E-3</v>
      </c>
      <c r="O45" s="5">
        <v>2.4924481264267161E-6</v>
      </c>
      <c r="P45" s="5">
        <v>2.4176746826299936E-4</v>
      </c>
      <c r="Q45" s="5">
        <v>0.49307627719824415</v>
      </c>
      <c r="R45" s="5">
        <v>1.936632194226412E-2</v>
      </c>
      <c r="S45" s="5">
        <v>0.65708011165159608</v>
      </c>
      <c r="T45" s="5">
        <v>0</v>
      </c>
      <c r="U45" s="5">
        <v>0</v>
      </c>
      <c r="V45" s="5">
        <v>4.2400545347415335</v>
      </c>
      <c r="W45" s="5">
        <v>1.3896655840587873</v>
      </c>
    </row>
    <row r="46" spans="1:25" x14ac:dyDescent="0.35">
      <c r="A46" s="2">
        <v>271</v>
      </c>
      <c r="B46" s="40" t="s">
        <v>107</v>
      </c>
      <c r="C46" s="41" t="s">
        <v>106</v>
      </c>
      <c r="E46" s="2" t="s">
        <v>18</v>
      </c>
      <c r="F46" s="5">
        <v>968013.065047935</v>
      </c>
      <c r="G46" s="5">
        <v>0.17539178157036392</v>
      </c>
      <c r="H46" s="5">
        <v>0</v>
      </c>
      <c r="I46" s="5">
        <v>0</v>
      </c>
      <c r="J46" s="5">
        <v>1.8604120676181998E-2</v>
      </c>
      <c r="K46" s="5">
        <v>3.0619421438621183E-4</v>
      </c>
      <c r="L46" s="5">
        <v>8.0375981276352507E-5</v>
      </c>
      <c r="M46" s="5">
        <v>4.66946176939316E-3</v>
      </c>
      <c r="N46" s="5">
        <v>1.6304841916069564E-3</v>
      </c>
      <c r="O46" s="5">
        <v>0</v>
      </c>
      <c r="P46" s="5">
        <v>3.6972951387133014E-3</v>
      </c>
      <c r="Q46" s="5">
        <v>6.4070756617539637E-2</v>
      </c>
      <c r="R46" s="5">
        <v>4.5929132157929396E-3</v>
      </c>
      <c r="S46" s="5">
        <v>0.19652673770476828</v>
      </c>
      <c r="T46" s="5">
        <v>0</v>
      </c>
      <c r="U46" s="5">
        <v>0</v>
      </c>
      <c r="V46" s="5" t="s">
        <v>26</v>
      </c>
      <c r="W46" s="5">
        <v>0.46957012108002272</v>
      </c>
    </row>
    <row r="47" spans="1:25" x14ac:dyDescent="0.35">
      <c r="A47" s="2">
        <v>273</v>
      </c>
      <c r="B47" s="40" t="s">
        <v>109</v>
      </c>
      <c r="C47" s="41" t="s">
        <v>108</v>
      </c>
      <c r="E47" s="2" t="s">
        <v>18</v>
      </c>
      <c r="F47" s="5">
        <v>15496059.8605561</v>
      </c>
      <c r="G47" s="5">
        <v>1.7988269771029891E-3</v>
      </c>
      <c r="H47" s="5">
        <v>3.664407414860614E-2</v>
      </c>
      <c r="I47" s="5">
        <v>0</v>
      </c>
      <c r="J47" s="5">
        <v>1.4949014916074E-2</v>
      </c>
      <c r="K47" s="5">
        <v>3.1483770992068879E-3</v>
      </c>
      <c r="L47" s="5">
        <v>3.7788684240318495E-3</v>
      </c>
      <c r="M47" s="5">
        <v>1.8190198185570723E-2</v>
      </c>
      <c r="N47" s="5">
        <v>5.2600467939305413E-6</v>
      </c>
      <c r="O47" s="5">
        <v>0</v>
      </c>
      <c r="P47" s="5">
        <v>5.7492915167709824E-2</v>
      </c>
      <c r="Q47" s="5">
        <v>9.0954696869944823E-3</v>
      </c>
      <c r="R47" s="5">
        <v>1.9223080101486308E-4</v>
      </c>
      <c r="S47" s="5">
        <v>1.0811942502369352E-2</v>
      </c>
      <c r="T47" s="5">
        <v>0</v>
      </c>
      <c r="U47" s="5">
        <v>0</v>
      </c>
      <c r="V47" s="5" t="s">
        <v>26</v>
      </c>
      <c r="W47" s="5">
        <v>0.15610717795547505</v>
      </c>
    </row>
    <row r="48" spans="1:25" x14ac:dyDescent="0.35">
      <c r="A48" s="2">
        <v>276</v>
      </c>
      <c r="B48" s="40" t="s">
        <v>111</v>
      </c>
      <c r="C48" s="41" t="s">
        <v>110</v>
      </c>
      <c r="E48" s="2" t="s">
        <v>18</v>
      </c>
      <c r="F48" s="5">
        <v>5981894.8361029299</v>
      </c>
      <c r="G48" s="5">
        <v>4.6598496421964624E-3</v>
      </c>
      <c r="H48" s="5">
        <v>7.2321236284562967E-2</v>
      </c>
      <c r="I48" s="5">
        <v>0</v>
      </c>
      <c r="J48" s="5">
        <v>6.2775460107379999E-2</v>
      </c>
      <c r="K48" s="5">
        <v>1.373396479735454E-2</v>
      </c>
      <c r="L48" s="5">
        <v>1.8200366002405668E-2</v>
      </c>
      <c r="M48" s="5">
        <v>5.9741883622865227E-2</v>
      </c>
      <c r="N48" s="5">
        <v>0</v>
      </c>
      <c r="O48" s="5">
        <v>0</v>
      </c>
      <c r="P48" s="5">
        <v>9.9985676166868709E-2</v>
      </c>
      <c r="Q48" s="5">
        <v>1.206759905620325E-2</v>
      </c>
      <c r="R48" s="5">
        <v>7.3581032754143781E-4</v>
      </c>
      <c r="S48" s="5">
        <v>2.9128581657132308E-2</v>
      </c>
      <c r="T48" s="5">
        <v>0</v>
      </c>
      <c r="U48" s="5">
        <v>0</v>
      </c>
      <c r="V48" s="5" t="s">
        <v>26</v>
      </c>
      <c r="W48" s="5">
        <v>0.37335042766451054</v>
      </c>
    </row>
    <row r="49" spans="1:25" x14ac:dyDescent="0.35">
      <c r="A49" s="2">
        <v>277</v>
      </c>
      <c r="B49" s="40" t="s">
        <v>113</v>
      </c>
      <c r="C49" s="41" t="s">
        <v>112</v>
      </c>
      <c r="E49" s="2" t="s">
        <v>18</v>
      </c>
      <c r="F49" s="5">
        <v>2347766.4815264</v>
      </c>
      <c r="G49" s="5">
        <v>2.4910472911227721E-2</v>
      </c>
      <c r="H49" s="5">
        <v>8.9533254969621015E-2</v>
      </c>
      <c r="I49" s="5">
        <v>0</v>
      </c>
      <c r="J49" s="5">
        <v>2.1966806884142001E-3</v>
      </c>
      <c r="K49" s="5">
        <v>1.9852442892723545E-3</v>
      </c>
      <c r="L49" s="5">
        <v>2.2020943535822437E-3</v>
      </c>
      <c r="M49" s="5">
        <v>3.5901675342600286E-3</v>
      </c>
      <c r="N49" s="5">
        <v>1.2874104063500933E-2</v>
      </c>
      <c r="O49" s="5">
        <v>0</v>
      </c>
      <c r="P49" s="5">
        <v>1.4518479698987245E-4</v>
      </c>
      <c r="Q49" s="5">
        <v>0.3218254583432103</v>
      </c>
      <c r="R49" s="5">
        <v>9.8662538128701498E-3</v>
      </c>
      <c r="S49" s="5">
        <v>0.39478997178524</v>
      </c>
      <c r="T49" s="5">
        <v>0</v>
      </c>
      <c r="U49" s="5">
        <v>1.2466955393695487E-4</v>
      </c>
      <c r="V49" s="5">
        <v>0.77378507656586071</v>
      </c>
      <c r="W49" s="5">
        <v>0.86404355710212588</v>
      </c>
    </row>
    <row r="50" spans="1:25" x14ac:dyDescent="0.35">
      <c r="A50" s="2">
        <v>278</v>
      </c>
      <c r="B50" s="40" t="s">
        <v>115</v>
      </c>
      <c r="C50" s="41" t="s">
        <v>114</v>
      </c>
      <c r="E50" s="2" t="s">
        <v>18</v>
      </c>
      <c r="F50" s="5">
        <v>1598085.58265937</v>
      </c>
      <c r="G50" s="5">
        <v>0.30555888479246013</v>
      </c>
      <c r="H50" s="5">
        <v>0.59840375994340433</v>
      </c>
      <c r="I50" s="5">
        <v>0</v>
      </c>
      <c r="J50" s="5">
        <v>4.1329149793320002E-2</v>
      </c>
      <c r="K50" s="5">
        <v>1.1267419089067911E-3</v>
      </c>
      <c r="L50" s="5">
        <v>3.4567328933703106E-3</v>
      </c>
      <c r="M50" s="5">
        <v>6.3083636504876958E-3</v>
      </c>
      <c r="N50" s="5">
        <v>8.3323259683305805E-3</v>
      </c>
      <c r="O50" s="5">
        <v>0</v>
      </c>
      <c r="P50" s="5">
        <v>9.7001813721349396E-3</v>
      </c>
      <c r="Q50" s="5">
        <v>6.8002583640788442E-2</v>
      </c>
      <c r="R50" s="5">
        <v>1.666465193666361E-2</v>
      </c>
      <c r="S50" s="5">
        <v>0.13693484527645255</v>
      </c>
      <c r="T50" s="5">
        <v>0</v>
      </c>
      <c r="U50" s="5">
        <v>1.043279545283183E-4</v>
      </c>
      <c r="V50" s="5">
        <v>2.2714678358835618</v>
      </c>
      <c r="W50" s="5">
        <v>1.1959225491308476</v>
      </c>
    </row>
    <row r="51" spans="1:25" x14ac:dyDescent="0.35">
      <c r="A51" s="2">
        <v>279</v>
      </c>
      <c r="B51" s="40" t="s">
        <v>117</v>
      </c>
      <c r="C51" s="41" t="s">
        <v>116</v>
      </c>
      <c r="E51" s="2" t="s">
        <v>18</v>
      </c>
      <c r="F51" s="5">
        <v>10193786.450709701</v>
      </c>
      <c r="G51" s="5">
        <v>1.5266140992097374E-3</v>
      </c>
      <c r="H51" s="5">
        <v>7.7356307081133807E-2</v>
      </c>
      <c r="I51" s="5">
        <v>0</v>
      </c>
      <c r="J51" s="5">
        <v>0.19621751017320002</v>
      </c>
      <c r="K51" s="5">
        <v>3.0275943241685941E-3</v>
      </c>
      <c r="L51" s="5">
        <v>9.8607756718915342E-3</v>
      </c>
      <c r="M51" s="5">
        <v>4.6028965379429215E-2</v>
      </c>
      <c r="N51" s="5">
        <v>3.3001868503570938E-4</v>
      </c>
      <c r="O51" s="5">
        <v>5.887998565621547E-5</v>
      </c>
      <c r="P51" s="5">
        <v>5.2137691199926769E-2</v>
      </c>
      <c r="Q51" s="5">
        <v>1.2037722302047769E-2</v>
      </c>
      <c r="R51" s="5">
        <v>3.2929177163306365E-4</v>
      </c>
      <c r="S51" s="5">
        <v>2.2712245726309775E-2</v>
      </c>
      <c r="T51" s="5">
        <v>0</v>
      </c>
      <c r="U51" s="5">
        <v>0</v>
      </c>
      <c r="V51" s="5" t="s">
        <v>26</v>
      </c>
      <c r="W51" s="5">
        <v>0.42162361639964219</v>
      </c>
    </row>
    <row r="52" spans="1:25" x14ac:dyDescent="0.35">
      <c r="A52" s="2">
        <v>280</v>
      </c>
      <c r="B52" s="40" t="s">
        <v>119</v>
      </c>
      <c r="C52" s="41" t="s">
        <v>118</v>
      </c>
      <c r="E52" s="2" t="s">
        <v>18</v>
      </c>
      <c r="F52" s="5">
        <v>3044575.6933370102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1.0343805941236957E-3</v>
      </c>
      <c r="N52" s="5">
        <v>0</v>
      </c>
      <c r="O52" s="5">
        <v>0</v>
      </c>
      <c r="P52" s="5">
        <v>2.2115057102366907E-2</v>
      </c>
      <c r="Q52" s="5">
        <v>4.5336292981261028E-4</v>
      </c>
      <c r="R52" s="5">
        <v>0</v>
      </c>
      <c r="S52" s="5">
        <v>1.6517841169798265E-3</v>
      </c>
      <c r="T52" s="5">
        <v>0</v>
      </c>
      <c r="U52" s="5">
        <v>0</v>
      </c>
      <c r="V52" s="5" t="s">
        <v>26</v>
      </c>
      <c r="W52" s="5">
        <v>2.5254584743283039E-2</v>
      </c>
    </row>
    <row r="53" spans="1:25" x14ac:dyDescent="0.35">
      <c r="A53" s="2">
        <v>281</v>
      </c>
      <c r="B53" s="40" t="s">
        <v>121</v>
      </c>
      <c r="C53" s="42" t="s">
        <v>120</v>
      </c>
      <c r="E53" s="2" t="s">
        <v>18</v>
      </c>
      <c r="F53" s="5">
        <v>4182534.5673823301</v>
      </c>
      <c r="G53" s="5">
        <v>0</v>
      </c>
      <c r="H53" s="5">
        <v>0</v>
      </c>
      <c r="I53" s="5">
        <v>0</v>
      </c>
      <c r="J53" s="5">
        <v>6.71621685058E-6</v>
      </c>
      <c r="K53" s="5">
        <v>0</v>
      </c>
      <c r="L53" s="5">
        <v>3.1624006405450922E-4</v>
      </c>
      <c r="M53" s="5">
        <v>8.8582650995709515E-5</v>
      </c>
      <c r="N53" s="5">
        <v>0</v>
      </c>
      <c r="O53" s="5">
        <v>0</v>
      </c>
      <c r="P53" s="5">
        <v>1.4173224159322389E-5</v>
      </c>
      <c r="Q53" s="5">
        <v>1.6226082804824408E-2</v>
      </c>
      <c r="R53" s="5">
        <v>2.125983623898041E-5</v>
      </c>
      <c r="S53" s="5">
        <v>1.423793378587071E-2</v>
      </c>
      <c r="T53" s="5">
        <v>0</v>
      </c>
      <c r="U53" s="5">
        <v>0</v>
      </c>
      <c r="V53" s="5" t="s">
        <v>26</v>
      </c>
      <c r="W53" s="5">
        <v>3.0910988582994219E-2</v>
      </c>
    </row>
    <row r="54" spans="1:25" x14ac:dyDescent="0.35">
      <c r="A54" s="2">
        <v>282</v>
      </c>
      <c r="B54" s="40" t="s">
        <v>123</v>
      </c>
      <c r="C54" s="41" t="s">
        <v>122</v>
      </c>
      <c r="E54" s="2" t="s">
        <v>18</v>
      </c>
      <c r="F54" s="5">
        <v>8480223.0043158401</v>
      </c>
      <c r="G54" s="5">
        <v>1.2545464238534462E-4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1.253375971728838E-3</v>
      </c>
      <c r="N54" s="5">
        <v>0</v>
      </c>
      <c r="O54" s="5">
        <v>0</v>
      </c>
      <c r="P54" s="5">
        <v>2.21560164954629E-2</v>
      </c>
      <c r="Q54" s="5">
        <v>1.1904970466201859E-2</v>
      </c>
      <c r="R54" s="5">
        <v>2.6213933383181559E-6</v>
      </c>
      <c r="S54" s="5">
        <v>4.525835598610444E-3</v>
      </c>
      <c r="T54" s="5">
        <v>0</v>
      </c>
      <c r="U54" s="5">
        <v>0</v>
      </c>
      <c r="V54" s="5" t="s">
        <v>26</v>
      </c>
      <c r="W54" s="5">
        <v>3.996827456772771E-2</v>
      </c>
    </row>
    <row r="55" spans="1:25" x14ac:dyDescent="0.35">
      <c r="A55" s="2">
        <v>293</v>
      </c>
      <c r="B55" s="40" t="s">
        <v>173</v>
      </c>
      <c r="C55" s="41" t="s">
        <v>172</v>
      </c>
      <c r="E55" s="2" t="s">
        <v>18</v>
      </c>
      <c r="F55" s="5">
        <v>1539885.4536669201</v>
      </c>
      <c r="G55" s="5">
        <v>0.13911754628862155</v>
      </c>
      <c r="H55" s="5">
        <v>8.6616832234030766E-5</v>
      </c>
      <c r="I55" s="5">
        <v>0</v>
      </c>
      <c r="J55" s="5">
        <v>3.0450626839299999E-2</v>
      </c>
      <c r="K55" s="5">
        <v>7.5067921269518143E-4</v>
      </c>
      <c r="L55" s="5">
        <v>2.0643678349122141E-3</v>
      </c>
      <c r="M55" s="5">
        <v>2.443557078250266E-2</v>
      </c>
      <c r="N55" s="5">
        <v>1.3834632926268452E-3</v>
      </c>
      <c r="O55" s="5">
        <v>0</v>
      </c>
      <c r="P55" s="5">
        <v>4.3308416117120028E-4</v>
      </c>
      <c r="Q55" s="5">
        <v>0.19081291147347013</v>
      </c>
      <c r="R55" s="5">
        <v>9.6722129327810758E-3</v>
      </c>
      <c r="S55" s="5">
        <v>0.39669053519261771</v>
      </c>
      <c r="T55" s="5">
        <v>0</v>
      </c>
      <c r="U55" s="5">
        <v>0</v>
      </c>
      <c r="V55" s="5">
        <v>0.41581014904404573</v>
      </c>
      <c r="W55" s="5">
        <v>0.79589761484293264</v>
      </c>
    </row>
    <row r="56" spans="1:25" x14ac:dyDescent="0.35">
      <c r="A56" s="2">
        <v>294</v>
      </c>
      <c r="B56" s="40" t="s">
        <v>175</v>
      </c>
      <c r="C56" s="41" t="s">
        <v>174</v>
      </c>
      <c r="E56" s="2" t="s">
        <v>18</v>
      </c>
      <c r="F56" s="5">
        <v>592242.37206016097</v>
      </c>
      <c r="G56" s="5">
        <v>0.35571295764670535</v>
      </c>
      <c r="H56" s="5">
        <v>0</v>
      </c>
      <c r="I56" s="5">
        <v>0</v>
      </c>
      <c r="J56" s="5">
        <v>0.10416663614227999</v>
      </c>
      <c r="K56" s="5">
        <v>8.5080032027761592E-4</v>
      </c>
      <c r="L56" s="5">
        <v>1.0791401121157044E-3</v>
      </c>
      <c r="M56" s="5">
        <v>2.0869631385625777E-2</v>
      </c>
      <c r="N56" s="5">
        <v>2.5774244996636512E-3</v>
      </c>
      <c r="O56" s="5">
        <v>0</v>
      </c>
      <c r="P56" s="5">
        <v>9.0710328264941389E-4</v>
      </c>
      <c r="Q56" s="5">
        <v>9.9158274974432872E-2</v>
      </c>
      <c r="R56" s="5">
        <v>7.0566379505602782E-3</v>
      </c>
      <c r="S56" s="5">
        <v>0.24381685060634262</v>
      </c>
      <c r="T56" s="5">
        <v>0</v>
      </c>
      <c r="U56" s="5">
        <v>0</v>
      </c>
      <c r="V56" s="5">
        <v>0</v>
      </c>
      <c r="W56" s="5">
        <v>0.83619545692065333</v>
      </c>
    </row>
    <row r="57" spans="1:25" x14ac:dyDescent="0.35">
      <c r="A57" s="2">
        <v>295</v>
      </c>
      <c r="B57" s="40" t="s">
        <v>125</v>
      </c>
      <c r="C57" s="41" t="s">
        <v>124</v>
      </c>
      <c r="E57" s="2" t="s">
        <v>18</v>
      </c>
      <c r="F57" s="5">
        <v>5692041.3120654896</v>
      </c>
      <c r="G57" s="5">
        <v>7.9356110827514245E-2</v>
      </c>
      <c r="H57" s="5">
        <v>0</v>
      </c>
      <c r="I57" s="5">
        <v>0</v>
      </c>
      <c r="J57" s="5">
        <v>8.8395465920900005E-3</v>
      </c>
      <c r="K57" s="5">
        <v>2.1021296212146386E-3</v>
      </c>
      <c r="L57" s="5">
        <v>3.3293987089508877E-4</v>
      </c>
      <c r="M57" s="5">
        <v>3.0473553528637272E-3</v>
      </c>
      <c r="N57" s="5">
        <v>5.9655795048827783E-3</v>
      </c>
      <c r="O57" s="5">
        <v>0</v>
      </c>
      <c r="P57" s="5">
        <v>1.5986565164479948E-2</v>
      </c>
      <c r="Q57" s="5">
        <v>0.12100704489490766</v>
      </c>
      <c r="R57" s="5">
        <v>6.3697938936053159E-3</v>
      </c>
      <c r="S57" s="5">
        <v>0.19964262567493793</v>
      </c>
      <c r="T57" s="5">
        <v>0</v>
      </c>
      <c r="U57" s="5">
        <v>1.1716359093083393E-5</v>
      </c>
      <c r="V57" s="5" t="s">
        <v>26</v>
      </c>
      <c r="W57" s="5">
        <v>0.44266140775648438</v>
      </c>
    </row>
    <row r="58" spans="1:25" x14ac:dyDescent="0.35">
      <c r="A58" s="2">
        <v>296</v>
      </c>
      <c r="B58" s="40" t="s">
        <v>127</v>
      </c>
      <c r="C58" s="41" t="s">
        <v>126</v>
      </c>
      <c r="E58" s="2" t="s">
        <v>18</v>
      </c>
      <c r="F58" s="5">
        <v>16006402.3335643</v>
      </c>
      <c r="G58" s="5">
        <v>1.741473813726653E-3</v>
      </c>
      <c r="H58" s="5">
        <v>3.5475727443710657E-2</v>
      </c>
      <c r="I58" s="5">
        <v>0</v>
      </c>
      <c r="J58" s="5">
        <v>1.5558696537268001E-2</v>
      </c>
      <c r="K58" s="5">
        <v>3.0519303447926866E-3</v>
      </c>
      <c r="L58" s="5">
        <v>3.2000739602512499E-3</v>
      </c>
      <c r="M58" s="5">
        <v>1.7615320674960126E-2</v>
      </c>
      <c r="N58" s="5">
        <v>9.2587951302013716E-7</v>
      </c>
      <c r="O58" s="5">
        <v>0</v>
      </c>
      <c r="P58" s="5">
        <v>5.5589001603877516E-2</v>
      </c>
      <c r="Q58" s="5">
        <v>8.4178071950283019E-3</v>
      </c>
      <c r="R58" s="5">
        <v>1.1249436083203484E-4</v>
      </c>
      <c r="S58" s="5">
        <v>1.0123404566441563E-2</v>
      </c>
      <c r="T58" s="5">
        <v>0</v>
      </c>
      <c r="U58" s="5">
        <v>0</v>
      </c>
      <c r="V58" s="5" t="s">
        <v>26</v>
      </c>
      <c r="W58" s="5">
        <v>0.15088685638040181</v>
      </c>
    </row>
    <row r="59" spans="1:25" s="6" customFormat="1" x14ac:dyDescent="0.35">
      <c r="A59" s="19">
        <v>297</v>
      </c>
      <c r="B59" s="29" t="s">
        <v>205</v>
      </c>
      <c r="C59" s="34" t="s">
        <v>204</v>
      </c>
      <c r="E59" s="6" t="s">
        <v>18</v>
      </c>
      <c r="F59" s="6">
        <v>2099378</v>
      </c>
      <c r="G59" s="6">
        <v>0.1067711290769694</v>
      </c>
      <c r="H59" s="6">
        <v>0.56799119661865205</v>
      </c>
      <c r="I59" s="6">
        <v>0</v>
      </c>
      <c r="J59" s="6">
        <v>7.831778626822937E-2</v>
      </c>
      <c r="K59" s="6">
        <v>3.8590430689487035E-3</v>
      </c>
      <c r="L59" s="6">
        <v>6.2160965057342485E-4</v>
      </c>
      <c r="M59" s="6">
        <v>3.9096284790078491E-2</v>
      </c>
      <c r="N59" s="6">
        <v>2.1111962090674722E-3</v>
      </c>
      <c r="O59" s="6">
        <v>0</v>
      </c>
      <c r="P59" s="6">
        <v>7.5378939023869789E-3</v>
      </c>
      <c r="Q59" s="6">
        <v>8.1589917585138519E-2</v>
      </c>
      <c r="R59" s="6">
        <v>1.5925631306061679E-2</v>
      </c>
      <c r="S59" s="6">
        <v>0.26981185498752458</v>
      </c>
      <c r="T59" s="6">
        <v>0</v>
      </c>
      <c r="U59" s="6">
        <v>0</v>
      </c>
      <c r="V59" s="12">
        <v>1.7290835666564097</v>
      </c>
      <c r="W59" s="6">
        <f>SUM(G59:U59)</f>
        <v>1.1736335434636309</v>
      </c>
      <c r="Y59" s="5" t="s">
        <v>207</v>
      </c>
    </row>
    <row r="60" spans="1:25" x14ac:dyDescent="0.35">
      <c r="A60" s="2">
        <v>298</v>
      </c>
      <c r="B60" s="40" t="s">
        <v>177</v>
      </c>
      <c r="C60" s="41" t="s">
        <v>176</v>
      </c>
      <c r="E60" s="2" t="s">
        <v>18</v>
      </c>
      <c r="F60" s="5">
        <v>2346066.2559541301</v>
      </c>
      <c r="G60" s="5">
        <v>0.13745648845243155</v>
      </c>
      <c r="H60" s="5">
        <v>2.9309101917091702E-2</v>
      </c>
      <c r="I60" s="5">
        <v>0</v>
      </c>
      <c r="J60" s="5">
        <v>2.1910955037259996E-2</v>
      </c>
      <c r="K60" s="5">
        <v>1.2096972934163399E-3</v>
      </c>
      <c r="L60" s="5">
        <v>4.9728863295715646E-3</v>
      </c>
      <c r="M60" s="5">
        <v>2.14508072277429E-2</v>
      </c>
      <c r="N60" s="5">
        <v>3.755431023160533E-3</v>
      </c>
      <c r="O60" s="5">
        <v>0</v>
      </c>
      <c r="P60" s="5">
        <v>2.1146014045467969E-3</v>
      </c>
      <c r="Q60" s="5">
        <v>0.25223112422683858</v>
      </c>
      <c r="R60" s="5">
        <v>1.3265610006130506E-2</v>
      </c>
      <c r="S60" s="5">
        <v>0.33141994627246424</v>
      </c>
      <c r="T60" s="5">
        <v>0</v>
      </c>
      <c r="U60" s="5">
        <v>0</v>
      </c>
      <c r="V60" s="5">
        <v>3.0945417596688483</v>
      </c>
      <c r="W60" s="5">
        <v>0.81909664919065472</v>
      </c>
    </row>
    <row r="61" spans="1:25" x14ac:dyDescent="0.35">
      <c r="A61" s="2">
        <v>299</v>
      </c>
      <c r="B61" s="40" t="s">
        <v>129</v>
      </c>
      <c r="C61" s="41" t="s">
        <v>128</v>
      </c>
      <c r="E61" s="2" t="s">
        <v>18</v>
      </c>
      <c r="F61" s="5">
        <v>27413247.438248899</v>
      </c>
      <c r="G61" s="5">
        <v>6.3187926902904812E-2</v>
      </c>
      <c r="H61" s="5">
        <v>0.31991446909016275</v>
      </c>
      <c r="I61" s="5">
        <v>2.1448881651993989E-4</v>
      </c>
      <c r="J61" s="5">
        <v>2.1392456512099995</v>
      </c>
      <c r="K61" s="5">
        <v>1.2670638282906346E-2</v>
      </c>
      <c r="L61" s="5">
        <v>3.9611502703069262E-4</v>
      </c>
      <c r="M61" s="5">
        <v>0.74587121568876757</v>
      </c>
      <c r="N61" s="5">
        <v>8.5501330935995098E-3</v>
      </c>
      <c r="O61" s="5">
        <v>0</v>
      </c>
      <c r="P61" s="5">
        <v>9.0714699894726067E-2</v>
      </c>
      <c r="Q61" s="5">
        <v>6.1098362526157024E-2</v>
      </c>
      <c r="R61" s="5">
        <v>7.3388423043754094E-3</v>
      </c>
      <c r="S61" s="5">
        <v>0.16300706075832438</v>
      </c>
      <c r="T61" s="5">
        <v>0</v>
      </c>
      <c r="U61" s="5">
        <v>4.0546090079322731E-7</v>
      </c>
      <c r="V61" s="5">
        <v>0.3311051230655096</v>
      </c>
      <c r="W61" s="5">
        <v>3.6122100090563749</v>
      </c>
    </row>
    <row r="62" spans="1:25" x14ac:dyDescent="0.35">
      <c r="A62" s="2">
        <v>300</v>
      </c>
      <c r="B62" s="40" t="s">
        <v>131</v>
      </c>
      <c r="C62" s="41" t="s">
        <v>130</v>
      </c>
      <c r="E62" s="2" t="s">
        <v>18</v>
      </c>
      <c r="F62" s="5">
        <v>2420747.2562817102</v>
      </c>
      <c r="G62" s="5">
        <v>0.11265490790570806</v>
      </c>
      <c r="H62" s="5">
        <v>0.40164392073625638</v>
      </c>
      <c r="I62" s="5">
        <v>0</v>
      </c>
      <c r="J62" s="5">
        <v>2.5137214498920001E-2</v>
      </c>
      <c r="K62" s="5">
        <v>1.5764347104383627E-3</v>
      </c>
      <c r="L62" s="5">
        <v>5.2854565224890804E-4</v>
      </c>
      <c r="M62" s="5">
        <v>2.3824060876389438E-2</v>
      </c>
      <c r="N62" s="5">
        <v>1.5198055023945818E-3</v>
      </c>
      <c r="O62" s="5">
        <v>0</v>
      </c>
      <c r="P62" s="5">
        <v>2.6631032972449951E-4</v>
      </c>
      <c r="Q62" s="5">
        <v>0.13738475449552914</v>
      </c>
      <c r="R62" s="5">
        <v>4.3775908337795932E-2</v>
      </c>
      <c r="S62" s="5">
        <v>0.288445080104138</v>
      </c>
      <c r="T62" s="5">
        <v>0</v>
      </c>
      <c r="U62" s="5">
        <v>3.5201940135939744E-5</v>
      </c>
      <c r="V62" s="5">
        <v>3.749530911627887</v>
      </c>
      <c r="W62" s="5">
        <v>1.0367921450896793</v>
      </c>
    </row>
    <row r="63" spans="1:25" x14ac:dyDescent="0.35">
      <c r="A63" s="11">
        <v>301</v>
      </c>
      <c r="B63" s="49" t="s">
        <v>133</v>
      </c>
      <c r="C63" s="41" t="s">
        <v>132</v>
      </c>
      <c r="E63" s="2" t="s">
        <v>18</v>
      </c>
      <c r="F63" s="5">
        <v>61567889.253945403</v>
      </c>
      <c r="G63" s="5">
        <v>2.4219341157683525E-3</v>
      </c>
      <c r="H63" s="5">
        <v>0</v>
      </c>
      <c r="I63" s="5">
        <v>0</v>
      </c>
      <c r="J63" s="5">
        <v>0.61061201738199999</v>
      </c>
      <c r="K63" s="5">
        <v>0.25304821382589593</v>
      </c>
      <c r="L63" s="5">
        <v>0.21026463068345835</v>
      </c>
      <c r="M63" s="5">
        <v>5.6819591172256122E-2</v>
      </c>
      <c r="N63" s="5">
        <v>3.2990975727963793E-3</v>
      </c>
      <c r="O63" s="5">
        <v>1.293394429547201E-3</v>
      </c>
      <c r="P63" s="5">
        <v>0.20894652813556996</v>
      </c>
      <c r="Q63" s="5">
        <v>7.0384264590043918E-2</v>
      </c>
      <c r="R63" s="5">
        <v>7.2447659876648581E-3</v>
      </c>
      <c r="S63" s="5">
        <v>5.1603618424269797E-2</v>
      </c>
      <c r="T63" s="5">
        <v>0</v>
      </c>
      <c r="U63" s="5">
        <v>2.4365257087364304E-3</v>
      </c>
      <c r="V63" s="5">
        <v>0.26534394575853965</v>
      </c>
      <c r="W63" s="5">
        <v>1.4783745820280074</v>
      </c>
    </row>
    <row r="64" spans="1:25" x14ac:dyDescent="0.35">
      <c r="A64" s="11">
        <v>305</v>
      </c>
      <c r="B64" s="50" t="s">
        <v>37</v>
      </c>
      <c r="C64" s="35" t="s">
        <v>38</v>
      </c>
      <c r="D64" s="7" t="s">
        <v>47</v>
      </c>
      <c r="E64" s="2" t="s">
        <v>18</v>
      </c>
      <c r="F64" s="5">
        <v>16224886.871961899</v>
      </c>
      <c r="G64" s="5">
        <v>5.1999999999999995E-4</v>
      </c>
      <c r="H64" s="5">
        <v>4.4999999999999999E-4</v>
      </c>
      <c r="I64" s="5">
        <v>7.0600000000000003E-3</v>
      </c>
      <c r="J64" s="5">
        <v>1.1E-4</v>
      </c>
      <c r="K64" s="5">
        <v>2.9669999999999998E-2</v>
      </c>
      <c r="L64" s="5">
        <f>SUM(0.00121+0.06742)</f>
        <v>6.8629999999999997E-2</v>
      </c>
      <c r="M64" s="5">
        <v>3.5E-4</v>
      </c>
      <c r="N64" s="5">
        <v>0</v>
      </c>
      <c r="O64" s="5">
        <v>1.7000000000000001E-4</v>
      </c>
      <c r="P64" s="5">
        <f>SUM(0.00143+0.05858+0.00037)</f>
        <v>6.0380000000000003E-2</v>
      </c>
      <c r="Q64" s="5">
        <v>0.11949517822833999</v>
      </c>
      <c r="R64" s="5">
        <v>2.8800000000000002E-3</v>
      </c>
      <c r="S64" s="5">
        <v>9.9395350286638096E-2</v>
      </c>
      <c r="T64" s="5">
        <v>0</v>
      </c>
      <c r="U64" s="5">
        <v>0</v>
      </c>
      <c r="V64" s="5">
        <v>1.61418690969481</v>
      </c>
      <c r="W64" s="5">
        <f>SUM(G64:U64)</f>
        <v>0.38911052851497807</v>
      </c>
      <c r="X64" s="2">
        <v>98</v>
      </c>
    </row>
    <row r="65" spans="1:25" x14ac:dyDescent="0.35">
      <c r="A65" s="11">
        <v>306</v>
      </c>
      <c r="B65" s="50" t="s">
        <v>33</v>
      </c>
      <c r="C65" s="35" t="s">
        <v>34</v>
      </c>
      <c r="D65" s="7" t="s">
        <v>47</v>
      </c>
      <c r="E65" s="2" t="s">
        <v>18</v>
      </c>
      <c r="F65" s="5">
        <v>8926591.5222800206</v>
      </c>
      <c r="G65" s="5">
        <v>1.2899999999999999E-3</v>
      </c>
      <c r="H65" s="5">
        <v>0</v>
      </c>
      <c r="I65" s="5">
        <v>0</v>
      </c>
      <c r="J65" s="5">
        <v>0</v>
      </c>
      <c r="K65" s="5">
        <v>0.91532999999999998</v>
      </c>
      <c r="L65" s="5">
        <f>SUM(0.00005+0.0021+0.00046)</f>
        <v>2.6099999999999999E-3</v>
      </c>
      <c r="M65" s="5">
        <v>4.0000000000000003E-5</v>
      </c>
      <c r="N65" s="5">
        <v>0</v>
      </c>
      <c r="O65" s="5">
        <v>0</v>
      </c>
      <c r="P65" s="5">
        <f>SUM(0.00006)</f>
        <v>6.0000000000000002E-5</v>
      </c>
      <c r="Q65" s="5">
        <v>1.6948432362855E-9</v>
      </c>
      <c r="R65" s="5">
        <v>1.559E-2</v>
      </c>
      <c r="S65" s="5">
        <v>1.10280767591976E-9</v>
      </c>
      <c r="T65" s="5">
        <v>0</v>
      </c>
      <c r="U65" s="5">
        <v>1.0000000000000001E-5</v>
      </c>
      <c r="V65" s="5" t="s">
        <v>26</v>
      </c>
      <c r="W65" s="5">
        <f>SUM(G65:U65)</f>
        <v>0.93493000279765082</v>
      </c>
      <c r="X65" s="8">
        <v>93</v>
      </c>
    </row>
    <row r="66" spans="1:25" x14ac:dyDescent="0.35">
      <c r="A66" s="11">
        <v>307</v>
      </c>
      <c r="B66" s="49" t="s">
        <v>179</v>
      </c>
      <c r="C66" s="41" t="s">
        <v>178</v>
      </c>
      <c r="E66" s="2" t="s">
        <v>18</v>
      </c>
      <c r="F66" s="5">
        <v>1416393.8244518901</v>
      </c>
      <c r="G66" s="5">
        <v>0.11696534058541933</v>
      </c>
      <c r="H66" s="5">
        <v>0</v>
      </c>
      <c r="I66" s="5">
        <v>0</v>
      </c>
      <c r="J66" s="5">
        <v>2.3484915929419998E-2</v>
      </c>
      <c r="K66" s="5">
        <v>9.6915312415313364E-3</v>
      </c>
      <c r="L66" s="5">
        <v>6.6702846601683139E-5</v>
      </c>
      <c r="M66" s="5">
        <v>4.9909424045490678E-3</v>
      </c>
      <c r="N66" s="5">
        <v>2.1031015163841143E-3</v>
      </c>
      <c r="O66" s="5">
        <v>0</v>
      </c>
      <c r="P66" s="5">
        <v>1.7944373634804071E-3</v>
      </c>
      <c r="Q66" s="5">
        <v>0.13548276753053654</v>
      </c>
      <c r="R66" s="5">
        <v>4.2611347887896764E-2</v>
      </c>
      <c r="S66" s="5">
        <v>0.24639456059131018</v>
      </c>
      <c r="T66" s="5">
        <v>0</v>
      </c>
      <c r="U66" s="5">
        <v>0</v>
      </c>
      <c r="V66" s="5" t="s">
        <v>26</v>
      </c>
      <c r="W66" s="5">
        <v>0.58358564789712941</v>
      </c>
    </row>
    <row r="67" spans="1:25" x14ac:dyDescent="0.35">
      <c r="A67" s="2">
        <v>308</v>
      </c>
      <c r="B67" s="43" t="s">
        <v>181</v>
      </c>
      <c r="C67" s="41" t="s">
        <v>180</v>
      </c>
      <c r="E67" s="2" t="s">
        <v>18</v>
      </c>
      <c r="F67" s="5">
        <v>4164706.7225468201</v>
      </c>
      <c r="G67" s="5">
        <v>6.6112522850442973E-2</v>
      </c>
      <c r="H67" s="5">
        <v>0</v>
      </c>
      <c r="I67" s="5">
        <v>0</v>
      </c>
      <c r="J67" s="5">
        <v>1.2431304619928002E-2</v>
      </c>
      <c r="K67" s="5">
        <v>2.6008262697934594E-3</v>
      </c>
      <c r="L67" s="5">
        <v>2.6635176830031861E-4</v>
      </c>
      <c r="M67" s="5">
        <v>1.0856073727879343E-2</v>
      </c>
      <c r="N67" s="5">
        <v>6.2629139907535226E-4</v>
      </c>
      <c r="O67" s="5">
        <v>0</v>
      </c>
      <c r="P67" s="5">
        <v>4.5165929447490002E-3</v>
      </c>
      <c r="Q67" s="5">
        <v>0.12124165244731117</v>
      </c>
      <c r="R67" s="5">
        <v>1.1396012531458888E-2</v>
      </c>
      <c r="S67" s="5">
        <v>0.2039857775340459</v>
      </c>
      <c r="T67" s="5">
        <v>0</v>
      </c>
      <c r="U67" s="5">
        <v>6.0405093745954518E-4</v>
      </c>
      <c r="V67" s="5" t="s">
        <v>26</v>
      </c>
      <c r="W67" s="5">
        <v>0.43463745703044393</v>
      </c>
    </row>
    <row r="68" spans="1:25" x14ac:dyDescent="0.35">
      <c r="A68" s="2">
        <v>309</v>
      </c>
      <c r="B68" s="40" t="s">
        <v>137</v>
      </c>
      <c r="C68" s="41" t="s">
        <v>136</v>
      </c>
      <c r="E68" s="2" t="s">
        <v>18</v>
      </c>
      <c r="F68" s="5">
        <v>27577670.904787801</v>
      </c>
      <c r="G68" s="5">
        <v>6.521597919598868E-4</v>
      </c>
      <c r="H68" s="5">
        <v>4.3551936243883871E-2</v>
      </c>
      <c r="I68" s="5">
        <v>0</v>
      </c>
      <c r="J68" s="5">
        <v>7.8573122096500005E-3</v>
      </c>
      <c r="K68" s="5">
        <v>8.432564149743452E-3</v>
      </c>
      <c r="L68" s="5">
        <v>3.8080423062211564E-2</v>
      </c>
      <c r="M68" s="5">
        <v>1.5545789435229289E-2</v>
      </c>
      <c r="N68" s="5">
        <v>4.675304177971065E-5</v>
      </c>
      <c r="O68" s="5">
        <v>0</v>
      </c>
      <c r="P68" s="5">
        <v>2.7809737011429254E-2</v>
      </c>
      <c r="Q68" s="5">
        <v>2.3821165156330475E-2</v>
      </c>
      <c r="R68" s="5">
        <v>2.8454868531445842E-4</v>
      </c>
      <c r="S68" s="5">
        <v>2.157572269443879E-2</v>
      </c>
      <c r="T68" s="5">
        <v>0</v>
      </c>
      <c r="U68" s="5">
        <v>0</v>
      </c>
      <c r="V68" s="5">
        <v>0.41701007697028192</v>
      </c>
      <c r="W68" s="5">
        <v>0.18765811148197076</v>
      </c>
    </row>
    <row r="69" spans="1:25" x14ac:dyDescent="0.35">
      <c r="A69" s="2">
        <v>311</v>
      </c>
      <c r="B69" s="40" t="s">
        <v>139</v>
      </c>
      <c r="C69" s="41" t="s">
        <v>138</v>
      </c>
      <c r="E69" s="2" t="s">
        <v>18</v>
      </c>
      <c r="F69" s="5">
        <v>42050887.955707803</v>
      </c>
      <c r="G69" s="5">
        <v>0.24938056418565482</v>
      </c>
      <c r="H69" s="5">
        <v>1.6458905683015858E-3</v>
      </c>
      <c r="I69" s="5">
        <v>0</v>
      </c>
      <c r="J69" s="5">
        <v>0.74706575060159985</v>
      </c>
      <c r="K69" s="5">
        <v>1.7179045996268807E-2</v>
      </c>
      <c r="L69" s="5">
        <v>3.6529383199171269E-5</v>
      </c>
      <c r="M69" s="5">
        <v>0.27717378794450459</v>
      </c>
      <c r="N69" s="5">
        <v>2.6463701085723511E-2</v>
      </c>
      <c r="O69" s="5">
        <v>9.1733476094752898E-3</v>
      </c>
      <c r="P69" s="5">
        <v>0.28122269684877588</v>
      </c>
      <c r="Q69" s="5">
        <v>6.6354496804787111E-2</v>
      </c>
      <c r="R69" s="5">
        <v>4.449077988486096E-3</v>
      </c>
      <c r="S69" s="5">
        <v>0.19145786313668431</v>
      </c>
      <c r="T69" s="5">
        <v>0</v>
      </c>
      <c r="U69" s="5">
        <v>2.5551184582143418E-6</v>
      </c>
      <c r="V69" s="5">
        <v>0.12556215235125173</v>
      </c>
      <c r="W69" s="5">
        <v>1.8716053072719194</v>
      </c>
    </row>
    <row r="70" spans="1:25" x14ac:dyDescent="0.35">
      <c r="A70" s="2">
        <v>313</v>
      </c>
      <c r="B70" s="40" t="s">
        <v>183</v>
      </c>
      <c r="C70" s="41" t="s">
        <v>182</v>
      </c>
      <c r="E70" s="2" t="s">
        <v>18</v>
      </c>
      <c r="F70" s="5">
        <v>1088350.7297104101</v>
      </c>
      <c r="G70" s="5">
        <v>0.41452064374521391</v>
      </c>
      <c r="H70" s="5">
        <v>7.5482069113743389E-2</v>
      </c>
      <c r="I70" s="5">
        <v>5.3072000066923808E-3</v>
      </c>
      <c r="J70" s="5">
        <v>3.3680442977400006E-2</v>
      </c>
      <c r="K70" s="5">
        <v>1.1438224517310068E-3</v>
      </c>
      <c r="L70" s="5">
        <v>6.308732307119435E-3</v>
      </c>
      <c r="M70" s="5">
        <v>5.2792948239431287E-2</v>
      </c>
      <c r="N70" s="5">
        <v>2.4342226868406602E-2</v>
      </c>
      <c r="O70" s="5">
        <v>0</v>
      </c>
      <c r="P70" s="5">
        <v>1.8593923307599652E-2</v>
      </c>
      <c r="Q70" s="5">
        <v>3.5954322611070032E-2</v>
      </c>
      <c r="R70" s="5">
        <v>2.26721950253727E-3</v>
      </c>
      <c r="S70" s="5">
        <v>0.19691056697043408</v>
      </c>
      <c r="T70" s="5">
        <v>0</v>
      </c>
      <c r="U70" s="5">
        <v>0</v>
      </c>
      <c r="V70" s="5" t="s">
        <v>26</v>
      </c>
      <c r="W70" s="5">
        <v>0.86730411810137908</v>
      </c>
    </row>
    <row r="71" spans="1:25" x14ac:dyDescent="0.35">
      <c r="A71" s="2">
        <v>315</v>
      </c>
      <c r="B71" s="40" t="s">
        <v>185</v>
      </c>
      <c r="C71" s="42" t="s">
        <v>184</v>
      </c>
      <c r="E71" s="2" t="s">
        <v>18</v>
      </c>
      <c r="F71" s="5">
        <v>1064616.762175</v>
      </c>
      <c r="G71" s="5">
        <v>9.4229744866163603E-2</v>
      </c>
      <c r="H71" s="5">
        <v>0.16094884665328896</v>
      </c>
      <c r="I71" s="5">
        <v>0</v>
      </c>
      <c r="J71" s="5">
        <v>1.5848087105358E-2</v>
      </c>
      <c r="K71" s="5">
        <v>5.4637971208722376E-4</v>
      </c>
      <c r="L71" s="5">
        <v>4.7503713821569005E-3</v>
      </c>
      <c r="M71" s="5">
        <v>3.5044864335789343E-3</v>
      </c>
      <c r="N71" s="5">
        <v>7.1620983915623489E-3</v>
      </c>
      <c r="O71" s="5">
        <v>3.4801255546878768E-6</v>
      </c>
      <c r="P71" s="5">
        <v>2.6796966771153836E-4</v>
      </c>
      <c r="Q71" s="5">
        <v>0.28148612735334</v>
      </c>
      <c r="R71" s="5">
        <v>1.4512123563093206E-2</v>
      </c>
      <c r="S71" s="5">
        <v>0.49904060820361207</v>
      </c>
      <c r="T71" s="5">
        <v>0</v>
      </c>
      <c r="U71" s="5">
        <v>0</v>
      </c>
      <c r="V71" s="5">
        <v>0.29550539797746161</v>
      </c>
      <c r="W71" s="5">
        <v>1.0823003234575075</v>
      </c>
    </row>
    <row r="72" spans="1:25" s="3" customFormat="1" x14ac:dyDescent="0.35">
      <c r="A72" s="3">
        <v>316</v>
      </c>
      <c r="B72" s="44" t="s">
        <v>203</v>
      </c>
      <c r="C72" s="42" t="s">
        <v>202</v>
      </c>
      <c r="E72" s="3" t="s">
        <v>18</v>
      </c>
      <c r="F72" s="6">
        <v>325005.8</v>
      </c>
      <c r="G72" s="6">
        <v>3.5772561597378814E-2</v>
      </c>
      <c r="H72" s="6">
        <v>1.4705737559134787E-2</v>
      </c>
      <c r="I72" s="6">
        <v>0</v>
      </c>
      <c r="J72" s="6">
        <v>1.7270691784582579E-3</v>
      </c>
      <c r="K72" s="6">
        <v>2.2115605321514917E-3</v>
      </c>
      <c r="L72" s="6">
        <v>6.4978840377600427E-4</v>
      </c>
      <c r="M72" s="6">
        <v>2.9525473083861853E-3</v>
      </c>
      <c r="N72" s="6">
        <v>2.644752801333446E-3</v>
      </c>
      <c r="O72" s="6">
        <v>0</v>
      </c>
      <c r="P72" s="6">
        <v>3.4199389672443221E-5</v>
      </c>
      <c r="Q72" s="6">
        <v>0.34873288645925626</v>
      </c>
      <c r="R72" s="6">
        <v>4.5827182161058922E-3</v>
      </c>
      <c r="S72" s="6">
        <v>0.529976541956376</v>
      </c>
      <c r="T72" s="6">
        <v>0</v>
      </c>
      <c r="U72" s="6">
        <v>0</v>
      </c>
      <c r="V72" s="12">
        <v>5.5896438360997465</v>
      </c>
      <c r="W72" s="6">
        <f>SUM(G72:U72)</f>
        <v>0.94399036340202958</v>
      </c>
      <c r="Y72" s="2" t="s">
        <v>207</v>
      </c>
    </row>
    <row r="73" spans="1:25" x14ac:dyDescent="0.35">
      <c r="A73" s="2">
        <v>3069</v>
      </c>
      <c r="B73" s="40" t="s">
        <v>187</v>
      </c>
      <c r="C73" s="41" t="s">
        <v>186</v>
      </c>
      <c r="E73" s="2" t="s">
        <v>18</v>
      </c>
      <c r="F73" s="5">
        <v>730791.77756186796</v>
      </c>
      <c r="G73" s="5">
        <v>8.0028231197473723E-2</v>
      </c>
      <c r="H73" s="5">
        <v>1.3301004593067356</v>
      </c>
      <c r="I73" s="5">
        <v>0</v>
      </c>
      <c r="J73" s="5">
        <v>1.005968046186E-2</v>
      </c>
      <c r="K73" s="5">
        <v>4.6236973420917893E-3</v>
      </c>
      <c r="L73" s="5">
        <v>3.747248133740497E-4</v>
      </c>
      <c r="M73" s="5">
        <v>1.8814189513683379E-2</v>
      </c>
      <c r="N73" s="5">
        <v>1.3789974529029856E-3</v>
      </c>
      <c r="O73" s="5">
        <v>0</v>
      </c>
      <c r="P73" s="5">
        <v>3.0419061461129539E-5</v>
      </c>
      <c r="Q73" s="5">
        <v>0.15367583104074845</v>
      </c>
      <c r="R73" s="5">
        <v>5.0191451410858776E-2</v>
      </c>
      <c r="S73" s="5">
        <v>0.29688446303243599</v>
      </c>
      <c r="T73" s="5">
        <v>0</v>
      </c>
      <c r="U73" s="5">
        <v>2.2814296095833932E-4</v>
      </c>
      <c r="V73" s="5">
        <v>2.4858882139144898</v>
      </c>
      <c r="W73" s="5">
        <v>1.9463902875945844</v>
      </c>
    </row>
    <row r="74" spans="1:25" x14ac:dyDescent="0.35">
      <c r="A74" s="2">
        <v>3525</v>
      </c>
      <c r="B74" s="40" t="s">
        <v>189</v>
      </c>
      <c r="C74" s="42" t="s">
        <v>188</v>
      </c>
      <c r="E74" s="2" t="s">
        <v>18</v>
      </c>
      <c r="F74" s="5">
        <v>2556614.4055723199</v>
      </c>
      <c r="G74" s="5">
        <v>2.2875554957596057E-2</v>
      </c>
      <c r="H74" s="5">
        <v>0.17739583803141609</v>
      </c>
      <c r="I74" s="5">
        <v>0</v>
      </c>
      <c r="J74" s="5">
        <v>9.4024376963580004E-3</v>
      </c>
      <c r="K74" s="5">
        <v>7.0889281682440875E-3</v>
      </c>
      <c r="L74" s="5">
        <v>8.5271690081501026E-4</v>
      </c>
      <c r="M74" s="5">
        <v>9.0428967112264527E-3</v>
      </c>
      <c r="N74" s="5">
        <v>3.0611074876750476E-2</v>
      </c>
      <c r="O74" s="5">
        <v>0</v>
      </c>
      <c r="P74" s="5">
        <v>1.6375758467420998E-4</v>
      </c>
      <c r="Q74" s="5">
        <v>0.23566614863271695</v>
      </c>
      <c r="R74" s="5">
        <v>7.0343302301645247E-3</v>
      </c>
      <c r="S74" s="5">
        <v>0.30372351098692274</v>
      </c>
      <c r="T74" s="5">
        <v>0</v>
      </c>
      <c r="U74" s="5">
        <v>1.3332475920379893E-4</v>
      </c>
      <c r="V74" s="5">
        <v>0.71057515075684263</v>
      </c>
      <c r="W74" s="5">
        <v>0.80399051953608835</v>
      </c>
    </row>
    <row r="75" spans="1:25" x14ac:dyDescent="0.35">
      <c r="A75" s="2">
        <v>4248</v>
      </c>
      <c r="B75" s="40" t="s">
        <v>140</v>
      </c>
      <c r="C75" s="42" t="s">
        <v>141</v>
      </c>
      <c r="E75" s="2" t="s">
        <v>18</v>
      </c>
      <c r="F75" s="5">
        <v>569351.00560865295</v>
      </c>
      <c r="G75" s="5">
        <v>2.6479645956552238</v>
      </c>
      <c r="H75" s="5">
        <v>0</v>
      </c>
      <c r="I75" s="5">
        <v>2.6029637002296624E-4</v>
      </c>
      <c r="J75" s="5">
        <v>0.39227850652059998</v>
      </c>
      <c r="K75" s="5">
        <v>3.3383009455452209E-3</v>
      </c>
      <c r="L75" s="5">
        <v>5.4662237704735013E-4</v>
      </c>
      <c r="M75" s="5">
        <v>8.4205875702361876E-2</v>
      </c>
      <c r="N75" s="5">
        <v>0</v>
      </c>
      <c r="O75" s="5">
        <v>0</v>
      </c>
      <c r="P75" s="5">
        <v>0.10788324694587646</v>
      </c>
      <c r="Q75" s="5">
        <v>0.10773081088416835</v>
      </c>
      <c r="R75" s="5">
        <v>7.2232242681338193E-3</v>
      </c>
      <c r="S75" s="5">
        <v>0.14270227893775284</v>
      </c>
      <c r="T75" s="5">
        <v>0</v>
      </c>
      <c r="U75" s="5">
        <v>5.8566683255231264E-5</v>
      </c>
      <c r="V75" s="5" t="s">
        <v>26</v>
      </c>
      <c r="W75" s="5">
        <v>3.4941923252899874</v>
      </c>
    </row>
    <row r="76" spans="1:25" x14ac:dyDescent="0.35">
      <c r="A76" s="2">
        <v>4431</v>
      </c>
      <c r="B76" s="40" t="s">
        <v>191</v>
      </c>
      <c r="C76" s="41" t="s">
        <v>190</v>
      </c>
      <c r="E76" s="2" t="s">
        <v>18</v>
      </c>
      <c r="F76" s="5">
        <v>3172084.3462236701</v>
      </c>
      <c r="G76" s="5">
        <v>6.2160911841677713E-2</v>
      </c>
      <c r="H76" s="5">
        <v>0.18069220343498299</v>
      </c>
      <c r="I76" s="5">
        <v>0</v>
      </c>
      <c r="J76" s="5">
        <v>3.7175422414805598E-3</v>
      </c>
      <c r="K76" s="5">
        <v>3.5336724300366815E-2</v>
      </c>
      <c r="L76" s="5">
        <v>3.4628331251886747E-4</v>
      </c>
      <c r="M76" s="5">
        <v>1.0506235117820912E-2</v>
      </c>
      <c r="N76" s="5">
        <v>2.9628174251367399E-2</v>
      </c>
      <c r="O76" s="5">
        <v>1.2750841271972734E-4</v>
      </c>
      <c r="P76" s="5">
        <v>0</v>
      </c>
      <c r="Q76" s="5">
        <v>8.4260637510604086E-2</v>
      </c>
      <c r="R76" s="5">
        <v>6.1950811690714693E-3</v>
      </c>
      <c r="S76" s="5">
        <v>0.22351465081441751</v>
      </c>
      <c r="T76" s="5">
        <v>0</v>
      </c>
      <c r="U76" s="5">
        <v>0</v>
      </c>
      <c r="V76" s="5">
        <v>2.2887159380370661</v>
      </c>
      <c r="W76" s="5">
        <v>0.63648595240702799</v>
      </c>
    </row>
    <row r="77" spans="1:25" s="3" customFormat="1" x14ac:dyDescent="0.35">
      <c r="A77" s="3">
        <v>5288</v>
      </c>
      <c r="B77" s="45" t="s">
        <v>21</v>
      </c>
      <c r="C77" s="35" t="s">
        <v>22</v>
      </c>
      <c r="D77" s="7"/>
      <c r="E77" s="2" t="s">
        <v>18</v>
      </c>
      <c r="F77" s="6">
        <v>4506653</v>
      </c>
      <c r="G77" s="6">
        <v>4.9475843114570907E-2</v>
      </c>
      <c r="H77" s="6">
        <v>0.24800788911406974</v>
      </c>
      <c r="I77" s="6">
        <v>0</v>
      </c>
      <c r="J77" s="6">
        <v>0.24907705341430725</v>
      </c>
      <c r="K77" s="6">
        <v>4.9991902948856484E-2</v>
      </c>
      <c r="L77" s="6">
        <v>5.3442183700481236E-3</v>
      </c>
      <c r="M77" s="6">
        <v>5.8011952231533132E-2</v>
      </c>
      <c r="N77" s="6">
        <v>8.5930596886441821E-2</v>
      </c>
      <c r="O77" s="6">
        <v>0</v>
      </c>
      <c r="P77" s="6">
        <v>1.3934898027440747E-3</v>
      </c>
      <c r="Q77" s="6">
        <v>0.2068297310665396</v>
      </c>
      <c r="R77" s="6">
        <v>4.2519936635932627E-2</v>
      </c>
      <c r="S77" s="6">
        <v>0.3721999342416068</v>
      </c>
      <c r="T77" s="6">
        <v>0</v>
      </c>
      <c r="U77" s="6">
        <v>0</v>
      </c>
      <c r="V77" s="6">
        <v>0</v>
      </c>
      <c r="W77" s="6">
        <f>SUM(G77:U77)</f>
        <v>1.3687825478266507</v>
      </c>
    </row>
    <row r="78" spans="1:25" x14ac:dyDescent="0.35">
      <c r="A78" s="2">
        <v>5719</v>
      </c>
      <c r="B78" s="40" t="s">
        <v>193</v>
      </c>
      <c r="C78" s="41" t="s">
        <v>192</v>
      </c>
      <c r="E78" s="2" t="s">
        <v>18</v>
      </c>
      <c r="F78" s="6">
        <v>599003.97590420803</v>
      </c>
      <c r="G78" s="5">
        <v>4.4125700434657231E-2</v>
      </c>
      <c r="H78" s="5">
        <v>0</v>
      </c>
      <c r="I78" s="5">
        <v>0</v>
      </c>
      <c r="J78" s="5">
        <v>0</v>
      </c>
      <c r="K78" s="5">
        <v>6.185267792933706E-5</v>
      </c>
      <c r="L78" s="5">
        <v>1.8555803378834948E-5</v>
      </c>
      <c r="M78" s="5">
        <v>3.216339252321243E-4</v>
      </c>
      <c r="N78" s="5">
        <v>1.9174330158092795E-4</v>
      </c>
      <c r="O78" s="5">
        <v>0</v>
      </c>
      <c r="P78" s="5">
        <v>2.1277321207624749E-3</v>
      </c>
      <c r="Q78" s="5">
        <v>7.2248876035689788E-2</v>
      </c>
      <c r="R78" s="5">
        <v>2.5607008662733026E-3</v>
      </c>
      <c r="S78" s="5">
        <v>9.3097248921963818E-2</v>
      </c>
      <c r="T78" s="5">
        <v>0</v>
      </c>
      <c r="U78" s="5">
        <v>0</v>
      </c>
      <c r="V78" s="5" t="s">
        <v>26</v>
      </c>
      <c r="W78" s="5">
        <v>0.21475404408746784</v>
      </c>
    </row>
    <row r="79" spans="1:25" x14ac:dyDescent="0.35">
      <c r="A79" s="2">
        <v>5981</v>
      </c>
      <c r="B79" s="40" t="s">
        <v>91</v>
      </c>
      <c r="C79" s="41" t="s">
        <v>90</v>
      </c>
      <c r="E79" s="2" t="s">
        <v>18</v>
      </c>
      <c r="F79" s="5">
        <v>134.71327189308099</v>
      </c>
      <c r="G79" s="5">
        <v>0.27891174086774051</v>
      </c>
      <c r="H79" s="5">
        <v>0</v>
      </c>
      <c r="I79" s="5">
        <v>0</v>
      </c>
      <c r="J79" s="5">
        <v>9.654953426204E-3</v>
      </c>
      <c r="K79" s="5">
        <v>0</v>
      </c>
      <c r="L79" s="5">
        <v>0</v>
      </c>
      <c r="M79" s="5">
        <v>2.8740905196974489E-3</v>
      </c>
      <c r="N79" s="5">
        <v>0</v>
      </c>
      <c r="O79" s="5">
        <v>0</v>
      </c>
      <c r="P79" s="5">
        <v>1.4995254885303267E-3</v>
      </c>
      <c r="Q79" s="5">
        <v>2.0221726015206193E-2</v>
      </c>
      <c r="R79" s="5">
        <v>2.5117051932986502E-2</v>
      </c>
      <c r="S79" s="5">
        <v>9.6072723643688268E-2</v>
      </c>
      <c r="T79" s="5">
        <v>0</v>
      </c>
      <c r="U79" s="5">
        <v>0</v>
      </c>
      <c r="V79" s="5" t="s">
        <v>26</v>
      </c>
      <c r="W79" s="5">
        <v>0.43435181189405325</v>
      </c>
    </row>
    <row r="80" spans="1:25" x14ac:dyDescent="0.35">
      <c r="A80" s="2">
        <v>6297</v>
      </c>
      <c r="B80" s="40" t="s">
        <v>143</v>
      </c>
      <c r="C80" s="41" t="s">
        <v>142</v>
      </c>
      <c r="E80" s="2" t="s">
        <v>18</v>
      </c>
      <c r="F80" s="5">
        <v>4994390.6052715201</v>
      </c>
      <c r="G80" s="5">
        <v>4.2729537368339879E-4</v>
      </c>
      <c r="H80" s="5">
        <v>1.0022153643163953E-3</v>
      </c>
      <c r="I80" s="5">
        <v>0</v>
      </c>
      <c r="J80" s="5">
        <v>6.5169140954820007E-4</v>
      </c>
      <c r="K80" s="5">
        <v>8.5162341838144464E-4</v>
      </c>
      <c r="L80" s="5">
        <v>1.3271471609572086E-3</v>
      </c>
      <c r="M80" s="5">
        <v>9.8886238388947042E-4</v>
      </c>
      <c r="N80" s="5">
        <v>2.225496737932422E-6</v>
      </c>
      <c r="O80" s="5">
        <v>0</v>
      </c>
      <c r="P80" s="5">
        <v>3.9897963685448665E-2</v>
      </c>
      <c r="Q80" s="5">
        <v>1.9792492330428693E-2</v>
      </c>
      <c r="R80" s="5">
        <v>4.317463671590924E-4</v>
      </c>
      <c r="S80" s="5">
        <v>1.9310486828611969E-2</v>
      </c>
      <c r="T80" s="5">
        <v>0</v>
      </c>
      <c r="U80" s="5">
        <v>0</v>
      </c>
      <c r="V80" s="5" t="s">
        <v>26</v>
      </c>
      <c r="W80" s="5">
        <v>8.4683749819162463E-2</v>
      </c>
    </row>
    <row r="81" spans="1:24" x14ac:dyDescent="0.35">
      <c r="A81" s="2">
        <v>6557</v>
      </c>
      <c r="B81" s="40" t="s">
        <v>195</v>
      </c>
      <c r="C81" s="42" t="s">
        <v>194</v>
      </c>
      <c r="E81" s="2" t="s">
        <v>18</v>
      </c>
      <c r="F81" s="5">
        <v>979860.05672902497</v>
      </c>
      <c r="G81" s="5">
        <v>1.020911091356476E-3</v>
      </c>
      <c r="H81" s="5">
        <v>0</v>
      </c>
      <c r="I81" s="5">
        <v>0</v>
      </c>
      <c r="J81" s="5">
        <v>0</v>
      </c>
      <c r="K81" s="5">
        <v>2.64680653314367E-5</v>
      </c>
      <c r="L81" s="5">
        <v>5.671728285311179E-6</v>
      </c>
      <c r="M81" s="5">
        <v>4.1214558873126685E-4</v>
      </c>
      <c r="N81" s="5">
        <v>8.6021212327138346E-6</v>
      </c>
      <c r="O81" s="5">
        <v>0</v>
      </c>
      <c r="P81" s="5">
        <v>5.3692361100880878E-4</v>
      </c>
      <c r="Q81" s="5">
        <v>4.090393722077814E-2</v>
      </c>
      <c r="R81" s="5">
        <v>4.6735041070902874E-3</v>
      </c>
      <c r="S81" s="5">
        <v>0.21411643942017955</v>
      </c>
      <c r="T81" s="5">
        <v>0</v>
      </c>
      <c r="U81" s="5">
        <v>2.2686913141198322E-5</v>
      </c>
      <c r="V81" s="5" t="s">
        <v>26</v>
      </c>
      <c r="W81" s="5">
        <v>0.26172728986713523</v>
      </c>
    </row>
    <row r="82" spans="1:24" x14ac:dyDescent="0.35">
      <c r="A82" s="2">
        <v>6662</v>
      </c>
      <c r="B82" s="40" t="s">
        <v>197</v>
      </c>
      <c r="C82" s="41" t="s">
        <v>196</v>
      </c>
      <c r="E82" s="2" t="s">
        <v>18</v>
      </c>
      <c r="F82" s="5">
        <v>526575.67489443999</v>
      </c>
      <c r="G82" s="5">
        <v>0</v>
      </c>
      <c r="H82" s="5">
        <v>0</v>
      </c>
      <c r="I82" s="5">
        <v>0</v>
      </c>
      <c r="J82" s="5">
        <v>0</v>
      </c>
      <c r="K82" s="5">
        <v>1.6182859190578332E-4</v>
      </c>
      <c r="L82" s="5">
        <v>1.372025018332064E-4</v>
      </c>
      <c r="M82" s="5">
        <v>7.036025735031241E-6</v>
      </c>
      <c r="N82" s="5">
        <v>0</v>
      </c>
      <c r="O82" s="5">
        <v>0</v>
      </c>
      <c r="P82" s="5">
        <v>0</v>
      </c>
      <c r="Q82" s="5">
        <v>2.6797407614443016E-2</v>
      </c>
      <c r="R82" s="5">
        <v>4.2216154410187433E-5</v>
      </c>
      <c r="S82" s="5">
        <v>0.13970803059738474</v>
      </c>
      <c r="T82" s="5">
        <v>0</v>
      </c>
      <c r="U82" s="5">
        <v>0</v>
      </c>
      <c r="V82" s="5" t="s">
        <v>26</v>
      </c>
      <c r="W82" s="5">
        <v>0.16685372148571195</v>
      </c>
    </row>
    <row r="83" spans="1:24" x14ac:dyDescent="0.35">
      <c r="A83" s="2">
        <v>7150</v>
      </c>
      <c r="B83" s="40" t="s">
        <v>145</v>
      </c>
      <c r="C83" s="41" t="s">
        <v>144</v>
      </c>
      <c r="E83" s="2" t="s">
        <v>18</v>
      </c>
      <c r="F83" s="5">
        <v>130873.13325145</v>
      </c>
      <c r="G83" s="5">
        <v>1.0774166294106486</v>
      </c>
      <c r="H83" s="5">
        <v>0</v>
      </c>
      <c r="I83" s="5">
        <v>0</v>
      </c>
      <c r="J83" s="5">
        <v>0.10273971688704001</v>
      </c>
      <c r="K83" s="5">
        <v>0.14129377225701625</v>
      </c>
      <c r="L83" s="5">
        <v>1.4968838162810356E-4</v>
      </c>
      <c r="M83" s="5">
        <v>2.2874366402948803E-2</v>
      </c>
      <c r="N83" s="5">
        <v>1.4530743088453878E-2</v>
      </c>
      <c r="O83" s="5">
        <v>0</v>
      </c>
      <c r="P83" s="5">
        <v>8.3797183852400009E-3</v>
      </c>
      <c r="Q83" s="5">
        <v>0.13590855756054152</v>
      </c>
      <c r="R83" s="5">
        <v>1.2229859264927635E-2</v>
      </c>
      <c r="S83" s="5">
        <v>0.2997037421326908</v>
      </c>
      <c r="T83" s="5">
        <v>0</v>
      </c>
      <c r="U83" s="5">
        <v>0</v>
      </c>
      <c r="V83" s="5" t="s">
        <v>26</v>
      </c>
      <c r="W83" s="5">
        <v>1.8152267937711355</v>
      </c>
    </row>
    <row r="84" spans="1:24" x14ac:dyDescent="0.35">
      <c r="A84" s="2">
        <v>8352</v>
      </c>
      <c r="B84" s="40" t="s">
        <v>199</v>
      </c>
      <c r="C84" s="41" t="s">
        <v>198</v>
      </c>
      <c r="E84" s="2" t="s">
        <v>18</v>
      </c>
      <c r="F84" s="5">
        <v>2915384.83319605</v>
      </c>
      <c r="G84" s="5">
        <v>3.0023084981222635E-3</v>
      </c>
      <c r="H84" s="5">
        <v>0</v>
      </c>
      <c r="I84" s="5">
        <v>0</v>
      </c>
      <c r="J84" s="5">
        <v>2.4459210477340001E-3</v>
      </c>
      <c r="K84" s="5">
        <v>7.386782099840304E-5</v>
      </c>
      <c r="L84" s="5">
        <v>1.2962611168750187E-4</v>
      </c>
      <c r="M84" s="5">
        <v>2.408659031918598E-3</v>
      </c>
      <c r="N84" s="5">
        <v>5.2422324579436098E-6</v>
      </c>
      <c r="O84" s="5">
        <v>0</v>
      </c>
      <c r="P84" s="5">
        <v>5.5365349465051769E-2</v>
      </c>
      <c r="Q84" s="5">
        <v>0.10681445771898397</v>
      </c>
      <c r="R84" s="5">
        <v>4.7885410670459134E-3</v>
      </c>
      <c r="S84" s="5">
        <v>0.17189502627362607</v>
      </c>
      <c r="T84" s="5">
        <v>0</v>
      </c>
      <c r="U84" s="5">
        <v>1.3089695591984448E-3</v>
      </c>
      <c r="V84" s="5" t="s">
        <v>26</v>
      </c>
      <c r="W84" s="5">
        <v>0.3482379688268249</v>
      </c>
    </row>
    <row r="85" spans="1:24" x14ac:dyDescent="0.35">
      <c r="A85" s="11">
        <v>10060</v>
      </c>
      <c r="B85" s="49" t="s">
        <v>201</v>
      </c>
      <c r="C85" s="41" t="s">
        <v>200</v>
      </c>
      <c r="E85" s="2" t="s">
        <v>18</v>
      </c>
      <c r="F85" s="5">
        <v>2990447.5525370901</v>
      </c>
      <c r="G85" s="5">
        <v>3.5629579896727541E-2</v>
      </c>
      <c r="H85" s="5">
        <v>0</v>
      </c>
      <c r="I85" s="5">
        <v>0</v>
      </c>
      <c r="J85" s="5">
        <v>1.3395779033688001E-4</v>
      </c>
      <c r="K85" s="5">
        <v>3.1593097133456803E-4</v>
      </c>
      <c r="L85" s="5">
        <v>1.8770016532261382E-4</v>
      </c>
      <c r="M85" s="5">
        <v>1.0035454383594804E-4</v>
      </c>
      <c r="N85" s="5">
        <v>1.2451397105566336E-3</v>
      </c>
      <c r="O85" s="5">
        <v>0</v>
      </c>
      <c r="P85" s="5">
        <v>1.7085051351807083E-3</v>
      </c>
      <c r="Q85" s="5">
        <v>7.7232237463598974E-2</v>
      </c>
      <c r="R85" s="5">
        <v>3.4417891700752597E-3</v>
      </c>
      <c r="S85" s="5">
        <v>0.13427908764330795</v>
      </c>
      <c r="T85" s="5">
        <v>0</v>
      </c>
      <c r="U85" s="5">
        <v>0</v>
      </c>
      <c r="V85" s="5" t="s">
        <v>26</v>
      </c>
      <c r="W85" s="5">
        <v>0.25427428249027706</v>
      </c>
    </row>
    <row r="86" spans="1:24" x14ac:dyDescent="0.35">
      <c r="A86" s="11">
        <v>10077</v>
      </c>
      <c r="B86" s="53" t="s">
        <v>147</v>
      </c>
      <c r="C86" s="47" t="s">
        <v>146</v>
      </c>
      <c r="E86" s="2" t="s">
        <v>18</v>
      </c>
      <c r="F86" s="5">
        <v>21014505.573938899</v>
      </c>
      <c r="G86" s="5">
        <v>3.0758835021168287E-4</v>
      </c>
      <c r="H86" s="5">
        <v>0</v>
      </c>
      <c r="I86" s="5">
        <v>0</v>
      </c>
      <c r="J86" s="5">
        <v>1.3750515297402001E-4</v>
      </c>
      <c r="K86" s="5">
        <v>1.5055184917946794E-2</v>
      </c>
      <c r="L86" s="5">
        <v>3.3710570334744439E-3</v>
      </c>
      <c r="M86" s="5">
        <v>1.3185713412575538E-2</v>
      </c>
      <c r="N86" s="5">
        <v>1.5999841101042368E-6</v>
      </c>
      <c r="O86" s="5">
        <v>0</v>
      </c>
      <c r="P86" s="5">
        <v>5.5746413639305992E-3</v>
      </c>
      <c r="Q86" s="5">
        <v>6.3187392302855014E-2</v>
      </c>
      <c r="R86" s="5">
        <v>4.3900390459065139E-3</v>
      </c>
      <c r="S86" s="5">
        <v>8.2553159204519833E-2</v>
      </c>
      <c r="T86" s="5">
        <v>0</v>
      </c>
      <c r="U86" s="5">
        <v>1.3815399985422549E-3</v>
      </c>
      <c r="V86" s="5" t="s">
        <v>26</v>
      </c>
      <c r="W86" s="5">
        <v>0.1891454207670468</v>
      </c>
    </row>
    <row r="87" spans="1:24" x14ac:dyDescent="0.35">
      <c r="A87" s="11">
        <v>11262</v>
      </c>
      <c r="B87" s="50" t="s">
        <v>45</v>
      </c>
      <c r="C87" s="35" t="s">
        <v>46</v>
      </c>
      <c r="D87" s="7" t="s">
        <v>48</v>
      </c>
      <c r="E87" s="2" t="s">
        <v>18</v>
      </c>
      <c r="F87" s="5">
        <v>13799960.340412</v>
      </c>
      <c r="G87" s="5">
        <v>4.2021844151051884E-3</v>
      </c>
      <c r="H87" s="5">
        <v>6.6891550924515226E-3</v>
      </c>
      <c r="I87" s="5">
        <v>0.11323019157854074</v>
      </c>
      <c r="J87" s="5">
        <v>0.24756455729639998</v>
      </c>
      <c r="K87" s="5">
        <v>0.71493930507341807</v>
      </c>
      <c r="L87" s="5">
        <v>1.2571558976760364</v>
      </c>
      <c r="M87" s="5">
        <v>9.785454237139922E-2</v>
      </c>
      <c r="N87" s="5">
        <v>1.5770444939685914E-2</v>
      </c>
      <c r="O87" s="5">
        <v>0</v>
      </c>
      <c r="P87" s="5">
        <v>0.92167219473041173</v>
      </c>
      <c r="Q87" s="5">
        <v>0.25618870665380622</v>
      </c>
      <c r="R87" s="5">
        <v>3.8180940156789939E-2</v>
      </c>
      <c r="S87" s="5">
        <v>0.11930759840223991</v>
      </c>
      <c r="T87" s="5">
        <v>0</v>
      </c>
      <c r="U87" s="5">
        <v>0</v>
      </c>
      <c r="V87" s="5">
        <v>1.1788995232852211</v>
      </c>
      <c r="W87" s="5">
        <v>3.7927557183862848</v>
      </c>
      <c r="X87" s="2">
        <v>95</v>
      </c>
    </row>
    <row r="88" spans="1:24" x14ac:dyDescent="0.35">
      <c r="A88" s="11">
        <v>11262</v>
      </c>
      <c r="B88" s="50" t="s">
        <v>45</v>
      </c>
      <c r="C88" s="35" t="s">
        <v>46</v>
      </c>
      <c r="D88" s="7" t="s">
        <v>47</v>
      </c>
      <c r="E88" s="2" t="s">
        <v>18</v>
      </c>
      <c r="F88" s="5">
        <v>13799960.340412</v>
      </c>
      <c r="G88" s="10">
        <v>5.5999999999999995E-4</v>
      </c>
      <c r="H88" s="5">
        <v>3.3E-4</v>
      </c>
      <c r="I88" s="5">
        <v>4.62E-3</v>
      </c>
      <c r="J88" s="5">
        <v>1.2999999999999999E-4</v>
      </c>
      <c r="K88" s="5">
        <v>0.1202</v>
      </c>
      <c r="L88" s="5">
        <f>SUM(0.0013+0.07943)</f>
        <v>8.0729999999999996E-2</v>
      </c>
      <c r="M88" s="5">
        <v>3.2000000000000003E-4</v>
      </c>
      <c r="N88" s="5">
        <v>0</v>
      </c>
      <c r="O88" s="5">
        <v>2.0000000000000001E-4</v>
      </c>
      <c r="P88" s="5">
        <f>SUM(0.00043+0.00079+0.06782)</f>
        <v>6.9040000000000004E-2</v>
      </c>
      <c r="Q88" s="5">
        <v>0.256188706653806</v>
      </c>
      <c r="R88" s="5">
        <v>2.33E-3</v>
      </c>
      <c r="S88" s="5">
        <v>0.11930759840224001</v>
      </c>
      <c r="T88" s="5">
        <v>0</v>
      </c>
      <c r="U88" s="5">
        <v>0</v>
      </c>
      <c r="V88" s="5">
        <v>1.17889952328522</v>
      </c>
      <c r="W88" s="5">
        <f>SUM(G88:U88)</f>
        <v>0.65395630505604607</v>
      </c>
      <c r="X88" s="2">
        <v>95</v>
      </c>
    </row>
    <row r="89" spans="1:24" x14ac:dyDescent="0.35">
      <c r="A89" s="11"/>
      <c r="B89" s="50"/>
      <c r="G89" s="10"/>
    </row>
    <row r="90" spans="1:24" x14ac:dyDescent="0.35">
      <c r="A90" s="11"/>
      <c r="B90" s="50"/>
      <c r="G90" s="10"/>
    </row>
    <row r="91" spans="1:24" x14ac:dyDescent="0.35">
      <c r="G91" s="10"/>
    </row>
    <row r="92" spans="1:24" x14ac:dyDescent="0.35">
      <c r="G92" s="10"/>
    </row>
    <row r="93" spans="1:24" x14ac:dyDescent="0.35">
      <c r="G93" s="10"/>
    </row>
    <row r="94" spans="1:24" x14ac:dyDescent="0.35"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</row>
    <row r="95" spans="1:24" x14ac:dyDescent="0.35">
      <c r="G95" s="15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15"/>
      <c r="T95" s="15"/>
      <c r="U95" s="2"/>
      <c r="V95" s="2"/>
    </row>
    <row r="96" spans="1:24" x14ac:dyDescent="0.35">
      <c r="G96" s="15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15"/>
      <c r="T96" s="15"/>
      <c r="U96" s="2"/>
      <c r="V96" s="2"/>
    </row>
    <row r="97" spans="7:7" x14ac:dyDescent="0.35">
      <c r="G97" s="10"/>
    </row>
    <row r="98" spans="7:7" x14ac:dyDescent="0.35">
      <c r="G98" s="10"/>
    </row>
    <row r="99" spans="7:7" x14ac:dyDescent="0.35">
      <c r="G99" s="10"/>
    </row>
    <row r="100" spans="7:7" x14ac:dyDescent="0.35">
      <c r="G100" s="10"/>
    </row>
    <row r="101" spans="7:7" x14ac:dyDescent="0.35">
      <c r="G101" s="10"/>
    </row>
    <row r="102" spans="7:7" x14ac:dyDescent="0.35">
      <c r="G102" s="10"/>
    </row>
  </sheetData>
  <autoFilter ref="A1:W88"/>
  <pageMargins left="0.7" right="0.7" top="0.75" bottom="0.75" header="0.3" footer="0.3"/>
  <pageSetup orientation="portrait" horizontalDpi="1200" verticalDpi="1200" r:id="rId1"/>
  <ignoredErrors>
    <ignoredError sqref="W32 W59 W72 W7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zoomScale="80" zoomScaleNormal="80" workbookViewId="0">
      <pane ySplit="1" topLeftCell="A2" activePane="bottomLeft" state="frozen"/>
      <selection pane="bottomLeft" activeCell="C16" sqref="C16"/>
    </sheetView>
  </sheetViews>
  <sheetFormatPr defaultRowHeight="14.5" x14ac:dyDescent="0.35"/>
  <cols>
    <col min="1" max="1" width="8.81640625" style="8" bestFit="1" customWidth="1"/>
    <col min="2" max="2" width="31.54296875" style="32" customWidth="1"/>
    <col min="3" max="3" width="24.81640625" style="32" customWidth="1"/>
    <col min="4" max="4" width="12.90625" style="5" customWidth="1"/>
    <col min="5" max="5" width="14.7265625" style="5" customWidth="1"/>
    <col min="6" max="6" width="19.54296875" style="5" customWidth="1"/>
    <col min="7" max="7" width="11.453125" style="5" customWidth="1"/>
    <col min="8" max="8" width="11.81640625" style="5" customWidth="1"/>
    <col min="9" max="9" width="8.81640625" style="5" bestFit="1" customWidth="1"/>
    <col min="10" max="10" width="12.1796875" style="5" customWidth="1"/>
    <col min="11" max="11" width="22.7265625" style="5" customWidth="1"/>
    <col min="12" max="12" width="26.453125" style="5" customWidth="1"/>
    <col min="13" max="13" width="12.54296875" style="5" customWidth="1"/>
    <col min="14" max="14" width="14.26953125" style="5" customWidth="1"/>
    <col min="15" max="15" width="14.1796875" style="5" customWidth="1"/>
    <col min="16" max="16" width="12.08984375" style="5" customWidth="1"/>
    <col min="17" max="17" width="12.453125" style="5" customWidth="1"/>
    <col min="18" max="18" width="12.7265625" style="5" customWidth="1"/>
    <col min="19" max="19" width="13.26953125" style="5" customWidth="1"/>
    <col min="20" max="20" width="18" style="5" customWidth="1"/>
    <col min="21" max="21" width="16.81640625" style="5" customWidth="1"/>
    <col min="22" max="22" width="16.1796875" style="5" customWidth="1"/>
    <col min="23" max="23" width="36.08984375" style="5" customWidth="1"/>
    <col min="24" max="24" width="18.6328125" style="8" customWidth="1"/>
    <col min="25" max="25" width="26.08984375" style="5" customWidth="1"/>
    <col min="26" max="16384" width="8.7265625" style="5"/>
  </cols>
  <sheetData>
    <row r="1" spans="1:25" s="4" customFormat="1" x14ac:dyDescent="0.35">
      <c r="A1" s="14" t="s">
        <v>0</v>
      </c>
      <c r="B1" s="54" t="s">
        <v>19</v>
      </c>
      <c r="C1" s="54" t="s">
        <v>20</v>
      </c>
      <c r="D1" s="4" t="s">
        <v>49</v>
      </c>
      <c r="E1" s="4" t="s">
        <v>1</v>
      </c>
      <c r="F1" s="4" t="s">
        <v>208</v>
      </c>
      <c r="G1" s="4" t="s">
        <v>27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29</v>
      </c>
      <c r="X1" s="14" t="s">
        <v>30</v>
      </c>
      <c r="Y1" s="4" t="s">
        <v>206</v>
      </c>
    </row>
    <row r="2" spans="1:25" x14ac:dyDescent="0.35">
      <c r="A2" s="8">
        <v>209</v>
      </c>
      <c r="B2" s="27" t="s">
        <v>50</v>
      </c>
      <c r="C2" s="34" t="s">
        <v>51</v>
      </c>
      <c r="E2" s="5" t="s">
        <v>18</v>
      </c>
      <c r="F2" s="5">
        <v>64588650.030645601</v>
      </c>
      <c r="G2" s="5">
        <v>2602.8959850636388</v>
      </c>
      <c r="H2" s="5">
        <v>201.18149666533995</v>
      </c>
      <c r="I2" s="5">
        <v>0</v>
      </c>
      <c r="J2" s="5">
        <v>156997.13624844491</v>
      </c>
      <c r="K2" s="5">
        <v>2614.6147516631954</v>
      </c>
      <c r="L2" s="5">
        <v>221.54556570284095</v>
      </c>
      <c r="M2" s="5">
        <v>25099.425050077862</v>
      </c>
      <c r="N2" s="5">
        <v>448.78664256155463</v>
      </c>
      <c r="O2" s="5">
        <v>0</v>
      </c>
      <c r="P2" s="5">
        <v>71517.823332387707</v>
      </c>
      <c r="Q2" s="5">
        <v>18669.222373073892</v>
      </c>
      <c r="R2" s="5">
        <v>820.50928640090967</v>
      </c>
      <c r="S2" s="5">
        <v>8189.1632167698726</v>
      </c>
      <c r="T2" s="5">
        <v>0</v>
      </c>
      <c r="U2" s="5">
        <v>0</v>
      </c>
      <c r="V2" s="5">
        <v>1544907.3333333335</v>
      </c>
      <c r="W2" s="5">
        <f>SUM(G2:U2)</f>
        <v>287382.30394881172</v>
      </c>
    </row>
    <row r="3" spans="1:25" x14ac:dyDescent="0.35">
      <c r="A3" s="18">
        <v>211</v>
      </c>
      <c r="B3" s="55" t="s">
        <v>53</v>
      </c>
      <c r="C3" s="34" t="s">
        <v>52</v>
      </c>
      <c r="E3" s="5" t="s">
        <v>18</v>
      </c>
      <c r="F3" s="5">
        <v>161631.812980138</v>
      </c>
      <c r="G3" s="5">
        <v>0</v>
      </c>
      <c r="H3" s="5">
        <v>107.48204978785094</v>
      </c>
      <c r="I3" s="5">
        <v>0</v>
      </c>
      <c r="J3" s="5">
        <v>3125.7168593675328</v>
      </c>
      <c r="K3" s="5">
        <v>14.412449971541257</v>
      </c>
      <c r="L3" s="5">
        <v>69.246449863504324</v>
      </c>
      <c r="M3" s="5">
        <v>182.5453496394872</v>
      </c>
      <c r="N3" s="5">
        <v>0</v>
      </c>
      <c r="O3" s="5">
        <v>0</v>
      </c>
      <c r="P3" s="5">
        <v>2694.5353446785739</v>
      </c>
      <c r="Q3" s="5">
        <v>18.741742462998928</v>
      </c>
      <c r="R3" s="5">
        <v>0</v>
      </c>
      <c r="S3" s="5">
        <v>13.791862472776954</v>
      </c>
      <c r="T3" s="5">
        <v>0</v>
      </c>
      <c r="U3" s="5">
        <v>0</v>
      </c>
      <c r="V3" s="5">
        <v>2542.0000000000005</v>
      </c>
      <c r="W3" s="5">
        <f t="shared" ref="W3:W70" si="0">SUM(G3:U3)</f>
        <v>6226.4721082442675</v>
      </c>
    </row>
    <row r="4" spans="1:25" x14ac:dyDescent="0.35">
      <c r="A4" s="18">
        <v>215</v>
      </c>
      <c r="B4" s="56" t="s">
        <v>43</v>
      </c>
      <c r="C4" s="57" t="s">
        <v>44</v>
      </c>
      <c r="D4" s="9" t="s">
        <v>48</v>
      </c>
      <c r="E4" s="5" t="s">
        <v>18</v>
      </c>
      <c r="F4" s="5">
        <v>83428052.178300306</v>
      </c>
      <c r="G4" s="5">
        <v>2871.4490999958566</v>
      </c>
      <c r="H4" s="5">
        <v>4070.343566244218</v>
      </c>
      <c r="I4" s="5">
        <v>0</v>
      </c>
      <c r="J4" s="5">
        <v>198194.97069912814</v>
      </c>
      <c r="K4" s="5">
        <v>6639.4090912515367</v>
      </c>
      <c r="L4" s="5">
        <v>1447.0674074998853</v>
      </c>
      <c r="M4" s="5">
        <v>27629.65414367312</v>
      </c>
      <c r="N4" s="5">
        <v>764.38040250038557</v>
      </c>
      <c r="O4" s="5">
        <v>0</v>
      </c>
      <c r="P4" s="5">
        <v>161563.70540118293</v>
      </c>
      <c r="Q4" s="5">
        <v>51217.238280005913</v>
      </c>
      <c r="R4" s="5">
        <v>2280.5756999992427</v>
      </c>
      <c r="S4" s="5">
        <v>24609.628875019727</v>
      </c>
      <c r="T4" s="5">
        <v>0</v>
      </c>
      <c r="U4" s="5">
        <v>0</v>
      </c>
      <c r="V4" s="5">
        <v>1218890.3333333333</v>
      </c>
      <c r="W4" s="5">
        <f t="shared" si="0"/>
        <v>481288.42266650096</v>
      </c>
      <c r="X4" s="8">
        <v>2</v>
      </c>
    </row>
    <row r="5" spans="1:25" x14ac:dyDescent="0.35">
      <c r="A5" s="18">
        <v>215</v>
      </c>
      <c r="B5" s="56" t="s">
        <v>43</v>
      </c>
      <c r="C5" s="57" t="s">
        <v>44</v>
      </c>
      <c r="D5" s="9" t="s">
        <v>47</v>
      </c>
      <c r="E5" s="5" t="s">
        <v>18</v>
      </c>
      <c r="F5" s="5">
        <v>83428052.178300306</v>
      </c>
      <c r="G5" s="5">
        <v>0</v>
      </c>
      <c r="H5" s="5">
        <v>0</v>
      </c>
      <c r="I5" s="5">
        <v>0</v>
      </c>
      <c r="J5" s="5">
        <v>0</v>
      </c>
      <c r="K5" s="5">
        <v>257.10000000000002</v>
      </c>
      <c r="L5" s="5">
        <f>SUM(2.2+0+1.5)</f>
        <v>3.7</v>
      </c>
      <c r="M5" s="5">
        <v>0</v>
      </c>
      <c r="N5" s="5">
        <v>0</v>
      </c>
      <c r="O5" s="5">
        <v>0</v>
      </c>
      <c r="P5" s="5">
        <v>0</v>
      </c>
      <c r="Q5" s="5">
        <v>0</v>
      </c>
      <c r="R5" s="5">
        <v>125</v>
      </c>
      <c r="S5" s="5">
        <v>0</v>
      </c>
      <c r="T5" s="5">
        <v>0</v>
      </c>
      <c r="U5" s="5">
        <v>0</v>
      </c>
      <c r="V5" s="5">
        <v>1218890.3333333333</v>
      </c>
      <c r="W5" s="5">
        <v>386.2</v>
      </c>
    </row>
    <row r="6" spans="1:25" x14ac:dyDescent="0.35">
      <c r="A6" s="8">
        <v>217</v>
      </c>
      <c r="B6" s="27" t="s">
        <v>212</v>
      </c>
      <c r="C6" s="35" t="s">
        <v>210</v>
      </c>
      <c r="E6" s="5" t="s">
        <v>18</v>
      </c>
      <c r="F6" s="25">
        <v>72078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v>0</v>
      </c>
      <c r="V6" s="5">
        <v>0</v>
      </c>
      <c r="W6" s="5">
        <v>0</v>
      </c>
      <c r="X6" s="5"/>
      <c r="Y6" s="5" t="s">
        <v>211</v>
      </c>
    </row>
    <row r="7" spans="1:25" x14ac:dyDescent="0.35">
      <c r="A7" s="8">
        <v>220</v>
      </c>
      <c r="B7" s="27" t="s">
        <v>56</v>
      </c>
      <c r="C7" s="36" t="s">
        <v>55</v>
      </c>
      <c r="E7" s="5" t="s">
        <v>18</v>
      </c>
      <c r="F7" s="5">
        <v>3076065.0504843998</v>
      </c>
      <c r="G7" s="5">
        <v>0.66690000000008542</v>
      </c>
      <c r="H7" s="5">
        <v>0</v>
      </c>
      <c r="I7" s="5">
        <v>0</v>
      </c>
      <c r="J7" s="5">
        <v>0.31744816869290704</v>
      </c>
      <c r="K7" s="5">
        <v>7.4100000000105234E-2</v>
      </c>
      <c r="L7" s="5">
        <v>24.842024999993278</v>
      </c>
      <c r="M7" s="5">
        <v>0.92625000000088431</v>
      </c>
      <c r="N7" s="5">
        <v>0</v>
      </c>
      <c r="O7" s="5">
        <v>0</v>
      </c>
      <c r="P7" s="5">
        <v>3.0010499999983735</v>
      </c>
      <c r="Q7" s="5">
        <v>225.90125999983516</v>
      </c>
      <c r="R7" s="5">
        <v>0</v>
      </c>
      <c r="S7" s="5">
        <v>341.06006999993872</v>
      </c>
      <c r="T7" s="5">
        <v>0</v>
      </c>
      <c r="U7" s="5">
        <v>0</v>
      </c>
      <c r="V7" s="5">
        <v>0</v>
      </c>
      <c r="W7" s="5">
        <f t="shared" si="0"/>
        <v>596.78910316845952</v>
      </c>
    </row>
    <row r="8" spans="1:25" x14ac:dyDescent="0.35">
      <c r="A8" s="8">
        <v>222</v>
      </c>
      <c r="B8" s="27" t="s">
        <v>58</v>
      </c>
      <c r="C8" s="36" t="s">
        <v>57</v>
      </c>
      <c r="E8" s="5" t="s">
        <v>18</v>
      </c>
      <c r="F8" s="5">
        <v>32159055.236734599</v>
      </c>
      <c r="G8" s="5">
        <v>2444.6553300044161</v>
      </c>
      <c r="H8" s="5">
        <v>0</v>
      </c>
      <c r="I8" s="5">
        <v>0</v>
      </c>
      <c r="J8" s="5">
        <v>144194.25103939197</v>
      </c>
      <c r="K8" s="5">
        <v>3502.7403449978888</v>
      </c>
      <c r="L8" s="5">
        <v>152.18796937501497</v>
      </c>
      <c r="M8" s="5">
        <v>23110.051428724149</v>
      </c>
      <c r="N8" s="5">
        <v>1530.9912149981712</v>
      </c>
      <c r="O8" s="5">
        <v>0</v>
      </c>
      <c r="P8" s="5">
        <v>28606.726443769308</v>
      </c>
      <c r="Q8" s="5">
        <v>20036.393617507056</v>
      </c>
      <c r="R8" s="5">
        <v>4264.3809000010569</v>
      </c>
      <c r="S8" s="5">
        <v>15499.36917749876</v>
      </c>
      <c r="T8" s="5">
        <v>0</v>
      </c>
      <c r="U8" s="5">
        <v>0</v>
      </c>
      <c r="V8" s="5">
        <v>423152</v>
      </c>
      <c r="W8" s="5">
        <f t="shared" si="0"/>
        <v>243341.74746626784</v>
      </c>
    </row>
    <row r="9" spans="1:25" x14ac:dyDescent="0.35">
      <c r="A9" s="8">
        <v>223</v>
      </c>
      <c r="B9" s="27" t="s">
        <v>60</v>
      </c>
      <c r="C9" s="36" t="s">
        <v>59</v>
      </c>
      <c r="E9" s="5" t="s">
        <v>18</v>
      </c>
      <c r="F9" s="5">
        <v>1995542.94545473</v>
      </c>
      <c r="G9" s="5">
        <v>0</v>
      </c>
      <c r="H9" s="5">
        <v>0</v>
      </c>
      <c r="I9" s="5">
        <v>0</v>
      </c>
      <c r="J9" s="5">
        <v>0</v>
      </c>
      <c r="K9" s="5">
        <v>21.488999988953889</v>
      </c>
      <c r="L9" s="5">
        <v>3.2233499983424037</v>
      </c>
      <c r="M9" s="5">
        <v>7.2617999962771425</v>
      </c>
      <c r="N9" s="5">
        <v>0</v>
      </c>
      <c r="O9" s="5">
        <v>0</v>
      </c>
      <c r="P9" s="5">
        <v>964.00394950430893</v>
      </c>
      <c r="Q9" s="5">
        <v>142.23309742690407</v>
      </c>
      <c r="R9" s="5">
        <v>0</v>
      </c>
      <c r="S9" s="5">
        <v>178.4346524080708</v>
      </c>
      <c r="T9" s="5">
        <v>0</v>
      </c>
      <c r="U9" s="5">
        <v>0</v>
      </c>
      <c r="V9" s="5">
        <v>8161</v>
      </c>
      <c r="W9" s="5">
        <f t="shared" si="0"/>
        <v>1316.6458493228572</v>
      </c>
    </row>
    <row r="10" spans="1:25" x14ac:dyDescent="0.35">
      <c r="A10" s="18">
        <v>225</v>
      </c>
      <c r="B10" s="58" t="s">
        <v>31</v>
      </c>
      <c r="C10" s="57" t="s">
        <v>32</v>
      </c>
      <c r="D10" s="9" t="s">
        <v>47</v>
      </c>
      <c r="E10" s="5" t="s">
        <v>18</v>
      </c>
      <c r="F10" s="5">
        <v>690741.01081668295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5">
        <v>0</v>
      </c>
      <c r="W10" s="5">
        <v>0</v>
      </c>
      <c r="X10" s="8">
        <v>100</v>
      </c>
      <c r="Y10" s="5" t="s">
        <v>209</v>
      </c>
    </row>
    <row r="11" spans="1:25" x14ac:dyDescent="0.35">
      <c r="A11" s="8">
        <v>226</v>
      </c>
      <c r="B11" s="27" t="s">
        <v>64</v>
      </c>
      <c r="C11" s="34" t="s">
        <v>63</v>
      </c>
      <c r="E11" s="5" t="s">
        <v>18</v>
      </c>
      <c r="F11" s="5">
        <v>3093151.84818953</v>
      </c>
      <c r="G11" s="5">
        <v>10.638833453055231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37.494600186953583</v>
      </c>
      <c r="N11" s="5">
        <v>0</v>
      </c>
      <c r="O11" s="5">
        <v>0</v>
      </c>
      <c r="P11" s="5">
        <v>645.48510321797289</v>
      </c>
      <c r="Q11" s="5">
        <v>12.428422561969365</v>
      </c>
      <c r="R11" s="5">
        <v>0</v>
      </c>
      <c r="S11" s="5">
        <v>43.38740271638467</v>
      </c>
      <c r="T11" s="5">
        <v>0</v>
      </c>
      <c r="U11" s="5">
        <v>0</v>
      </c>
      <c r="V11" s="5">
        <v>0</v>
      </c>
      <c r="W11" s="5">
        <f t="shared" si="0"/>
        <v>749.43436213633572</v>
      </c>
    </row>
    <row r="12" spans="1:25" x14ac:dyDescent="0.35">
      <c r="A12" s="8">
        <v>227</v>
      </c>
      <c r="B12" s="27" t="s">
        <v>66</v>
      </c>
      <c r="C12" s="36" t="s">
        <v>65</v>
      </c>
      <c r="E12" s="5" t="s">
        <v>18</v>
      </c>
      <c r="F12" s="5">
        <v>134242.02874294901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0.1111499970776144</v>
      </c>
      <c r="Q12" s="5">
        <v>0</v>
      </c>
      <c r="R12" s="5">
        <v>0</v>
      </c>
      <c r="S12" s="5">
        <v>0.46868248767750353</v>
      </c>
      <c r="T12" s="5">
        <v>0</v>
      </c>
      <c r="U12" s="5">
        <v>0</v>
      </c>
      <c r="V12" s="5">
        <v>586.00000000000011</v>
      </c>
      <c r="W12" s="5">
        <f t="shared" si="0"/>
        <v>0.57983248475511795</v>
      </c>
    </row>
    <row r="13" spans="1:25" x14ac:dyDescent="0.35">
      <c r="A13" s="8">
        <v>229</v>
      </c>
      <c r="B13" s="27" t="s">
        <v>151</v>
      </c>
      <c r="C13" s="36" t="s">
        <v>150</v>
      </c>
      <c r="E13" s="5" t="s">
        <v>18</v>
      </c>
      <c r="F13" s="5">
        <v>507954.20762817399</v>
      </c>
      <c r="G13" s="5">
        <v>87.363900000144824</v>
      </c>
      <c r="H13" s="5">
        <v>5.3351999999915893</v>
      </c>
      <c r="I13" s="5">
        <v>0</v>
      </c>
      <c r="J13" s="5">
        <v>4.6683041175672892</v>
      </c>
      <c r="K13" s="5">
        <v>3.7049999999974044</v>
      </c>
      <c r="L13" s="5">
        <v>4.1125499999946804</v>
      </c>
      <c r="M13" s="5">
        <v>7.3729500000016754</v>
      </c>
      <c r="N13" s="5">
        <v>8.1139500000074225</v>
      </c>
      <c r="O13" s="5">
        <v>0</v>
      </c>
      <c r="P13" s="5">
        <v>7.4099999999981958E-2</v>
      </c>
      <c r="Q13" s="5">
        <v>4454.8271625036605</v>
      </c>
      <c r="R13" s="5">
        <v>22.452300000014343</v>
      </c>
      <c r="S13" s="5">
        <v>3967.1287499991117</v>
      </c>
      <c r="T13" s="5">
        <v>0</v>
      </c>
      <c r="U13" s="5">
        <v>0.18525000000037817</v>
      </c>
      <c r="V13" s="5">
        <v>18166.666666666668</v>
      </c>
      <c r="W13" s="5">
        <f t="shared" si="0"/>
        <v>8565.3394166204926</v>
      </c>
    </row>
    <row r="14" spans="1:25" x14ac:dyDescent="0.35">
      <c r="A14" s="18">
        <v>232</v>
      </c>
      <c r="B14" s="55" t="s">
        <v>153</v>
      </c>
      <c r="C14" s="34" t="s">
        <v>152</v>
      </c>
      <c r="E14" s="5" t="s">
        <v>18</v>
      </c>
      <c r="F14" s="5">
        <v>1410496.5565380801</v>
      </c>
      <c r="G14" s="5">
        <v>26.231399982936313</v>
      </c>
      <c r="H14" s="5">
        <v>0</v>
      </c>
      <c r="I14" s="5">
        <v>0</v>
      </c>
      <c r="J14" s="5">
        <v>374.12832104394454</v>
      </c>
      <c r="K14" s="5">
        <v>3535.1257477018266</v>
      </c>
      <c r="L14" s="5">
        <v>4959.9020217764883</v>
      </c>
      <c r="M14" s="5">
        <v>755.11604950982075</v>
      </c>
      <c r="N14" s="5">
        <v>6.5207999957600711</v>
      </c>
      <c r="O14" s="5">
        <v>0</v>
      </c>
      <c r="P14" s="5">
        <v>307.32974980076432</v>
      </c>
      <c r="Q14" s="5">
        <v>1986.1949237102485</v>
      </c>
      <c r="R14" s="5">
        <v>149.60789990300714</v>
      </c>
      <c r="S14" s="5">
        <v>2078.7291511492085</v>
      </c>
      <c r="T14" s="5">
        <v>0</v>
      </c>
      <c r="U14" s="5">
        <v>0</v>
      </c>
      <c r="V14" s="5">
        <v>0</v>
      </c>
      <c r="W14" s="5">
        <f t="shared" si="0"/>
        <v>14178.886064574006</v>
      </c>
    </row>
    <row r="15" spans="1:25" x14ac:dyDescent="0.35">
      <c r="A15" s="18">
        <v>233</v>
      </c>
      <c r="B15" s="56" t="s">
        <v>41</v>
      </c>
      <c r="C15" s="57" t="s">
        <v>42</v>
      </c>
      <c r="D15" s="9" t="s">
        <v>48</v>
      </c>
      <c r="E15" s="5" t="s">
        <v>18</v>
      </c>
      <c r="F15" s="5">
        <v>62932803.7565322</v>
      </c>
      <c r="G15" s="5">
        <v>274.05878606625072</v>
      </c>
      <c r="H15" s="5">
        <v>197.14289740212891</v>
      </c>
      <c r="I15" s="5">
        <v>0</v>
      </c>
      <c r="J15" s="5">
        <v>75911.401799520041</v>
      </c>
      <c r="K15" s="5">
        <v>6422.6310165368077</v>
      </c>
      <c r="L15" s="5">
        <v>3575.6163166819315</v>
      </c>
      <c r="M15" s="5">
        <v>6675.0210157275733</v>
      </c>
      <c r="N15" s="5">
        <v>146.45853663444279</v>
      </c>
      <c r="O15" s="5">
        <v>10.707441711947645</v>
      </c>
      <c r="P15" s="5">
        <v>64766.16214825408</v>
      </c>
      <c r="Q15" s="5">
        <v>18935.916155224379</v>
      </c>
      <c r="R15" s="5">
        <v>232.52562001409061</v>
      </c>
      <c r="S15" s="5">
        <v>8682.8089790909798</v>
      </c>
      <c r="T15" s="5">
        <v>0</v>
      </c>
      <c r="U15" s="5">
        <v>21.118483653291705</v>
      </c>
      <c r="V15" s="5">
        <v>290400</v>
      </c>
      <c r="W15" s="5">
        <f t="shared" si="0"/>
        <v>185851.56919651793</v>
      </c>
      <c r="X15" s="8">
        <v>9</v>
      </c>
    </row>
    <row r="16" spans="1:25" x14ac:dyDescent="0.35">
      <c r="A16" s="18">
        <v>233</v>
      </c>
      <c r="B16" s="56" t="s">
        <v>41</v>
      </c>
      <c r="C16" s="57" t="s">
        <v>42</v>
      </c>
      <c r="D16" s="9" t="s">
        <v>47</v>
      </c>
      <c r="E16" s="5" t="s">
        <v>18</v>
      </c>
      <c r="F16" s="5">
        <v>62932803.7565322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f>19.8+15.5</f>
        <v>35.299999999999997</v>
      </c>
      <c r="M16" s="5">
        <v>0</v>
      </c>
      <c r="N16" s="5">
        <v>0</v>
      </c>
      <c r="O16" s="5">
        <v>0</v>
      </c>
      <c r="P16" s="5">
        <v>0</v>
      </c>
      <c r="Q16" s="5">
        <v>18935.9161552244</v>
      </c>
      <c r="R16" s="5">
        <v>0</v>
      </c>
      <c r="S16" s="5">
        <v>8682.8089790909798</v>
      </c>
      <c r="T16" s="5">
        <v>0</v>
      </c>
      <c r="U16" s="5">
        <v>0</v>
      </c>
      <c r="V16" s="5">
        <v>290400</v>
      </c>
      <c r="W16" s="5">
        <f>SUM(H16:U16)</f>
        <v>27654.02513431538</v>
      </c>
    </row>
    <row r="17" spans="1:24" x14ac:dyDescent="0.35">
      <c r="A17" s="18">
        <v>234</v>
      </c>
      <c r="B17" s="55" t="s">
        <v>70</v>
      </c>
      <c r="C17" s="34" t="s">
        <v>69</v>
      </c>
      <c r="E17" s="5" t="s">
        <v>18</v>
      </c>
      <c r="F17" s="5">
        <v>2922017.9077693801</v>
      </c>
      <c r="G17" s="5">
        <v>20.896199993836259</v>
      </c>
      <c r="H17" s="5">
        <v>16.857749995015855</v>
      </c>
      <c r="I17" s="5">
        <v>0</v>
      </c>
      <c r="J17" s="5">
        <v>172.90736677696475</v>
      </c>
      <c r="K17" s="5">
        <v>0.22229999993432223</v>
      </c>
      <c r="L17" s="5">
        <v>10.170224997008146</v>
      </c>
      <c r="M17" s="5">
        <v>228.67259993271017</v>
      </c>
      <c r="N17" s="5">
        <v>0</v>
      </c>
      <c r="O17" s="5">
        <v>0</v>
      </c>
      <c r="P17" s="5">
        <v>4108.2151487918418</v>
      </c>
      <c r="Q17" s="5">
        <v>952.97231221948937</v>
      </c>
      <c r="R17" s="5">
        <v>6.4466999981132327</v>
      </c>
      <c r="S17" s="5">
        <v>530.79126734376268</v>
      </c>
      <c r="T17" s="5">
        <v>0</v>
      </c>
      <c r="U17" s="5">
        <v>0</v>
      </c>
      <c r="V17" s="5">
        <v>62700</v>
      </c>
      <c r="W17" s="5">
        <f t="shared" si="0"/>
        <v>6048.1518700486758</v>
      </c>
    </row>
    <row r="18" spans="1:24" x14ac:dyDescent="0.35">
      <c r="A18" s="8">
        <v>235</v>
      </c>
      <c r="B18" s="28" t="s">
        <v>155</v>
      </c>
      <c r="C18" s="36" t="s">
        <v>154</v>
      </c>
      <c r="E18" s="5" t="s">
        <v>18</v>
      </c>
      <c r="F18" s="5">
        <v>7316289.8161122398</v>
      </c>
      <c r="G18" s="5">
        <v>4200.6594942014481</v>
      </c>
      <c r="H18" s="5">
        <v>12118.918841265009</v>
      </c>
      <c r="I18" s="5">
        <v>0</v>
      </c>
      <c r="J18" s="5">
        <v>798.03987123677598</v>
      </c>
      <c r="K18" s="5">
        <v>251.39558730004225</v>
      </c>
      <c r="L18" s="5">
        <v>24.997634999980857</v>
      </c>
      <c r="M18" s="5">
        <v>1130.286832348914</v>
      </c>
      <c r="N18" s="5">
        <v>479.19451124976877</v>
      </c>
      <c r="O18" s="5">
        <v>0</v>
      </c>
      <c r="P18" s="5">
        <v>226.13841705010429</v>
      </c>
      <c r="Q18" s="5">
        <v>16139.00593500413</v>
      </c>
      <c r="R18" s="5">
        <v>1685.9232000025472</v>
      </c>
      <c r="S18" s="5">
        <v>23503.023180001044</v>
      </c>
      <c r="T18" s="5">
        <v>0</v>
      </c>
      <c r="U18" s="5">
        <v>2.2600500000023391</v>
      </c>
      <c r="V18" s="5">
        <v>290399.99999999994</v>
      </c>
      <c r="W18" s="5">
        <f t="shared" si="0"/>
        <v>60559.843554659768</v>
      </c>
    </row>
    <row r="19" spans="1:24" x14ac:dyDescent="0.35">
      <c r="A19" s="8">
        <v>237</v>
      </c>
      <c r="B19" s="27" t="s">
        <v>72</v>
      </c>
      <c r="C19" s="34" t="s">
        <v>71</v>
      </c>
      <c r="E19" s="5" t="s">
        <v>18</v>
      </c>
      <c r="F19" s="5">
        <v>8989344.4110919107</v>
      </c>
      <c r="G19" s="5">
        <v>3625.2217170028289</v>
      </c>
      <c r="H19" s="5">
        <v>12761.135204994702</v>
      </c>
      <c r="I19" s="5">
        <v>0</v>
      </c>
      <c r="J19" s="5">
        <v>777.35471888794518</v>
      </c>
      <c r="K19" s="5">
        <v>346.28063729995944</v>
      </c>
      <c r="L19" s="5">
        <v>77.987008125020779</v>
      </c>
      <c r="M19" s="5">
        <v>951.77993234969722</v>
      </c>
      <c r="N19" s="5">
        <v>205.78218374993651</v>
      </c>
      <c r="O19" s="5">
        <v>0.22230000000006458</v>
      </c>
      <c r="P19" s="5">
        <v>673.87232834972235</v>
      </c>
      <c r="Q19" s="5">
        <v>9794.5491150013368</v>
      </c>
      <c r="R19" s="5">
        <v>941.88509999791495</v>
      </c>
      <c r="S19" s="5">
        <v>19274.884590001097</v>
      </c>
      <c r="T19" s="5">
        <v>0</v>
      </c>
      <c r="U19" s="5">
        <v>296.65935000034818</v>
      </c>
      <c r="V19" s="5">
        <v>36300</v>
      </c>
      <c r="W19" s="5">
        <f t="shared" si="0"/>
        <v>49727.614185760511</v>
      </c>
    </row>
    <row r="20" spans="1:24" x14ac:dyDescent="0.35">
      <c r="A20" s="8">
        <v>238</v>
      </c>
      <c r="B20" s="27" t="s">
        <v>157</v>
      </c>
      <c r="C20" s="34" t="s">
        <v>156</v>
      </c>
      <c r="E20" s="5" t="s">
        <v>18</v>
      </c>
      <c r="F20" s="5">
        <v>2306425.3641477502</v>
      </c>
      <c r="G20" s="5">
        <v>646.4350620000198</v>
      </c>
      <c r="H20" s="5">
        <v>0</v>
      </c>
      <c r="I20" s="5">
        <v>0</v>
      </c>
      <c r="J20" s="5">
        <v>144.46472150051849</v>
      </c>
      <c r="K20" s="5">
        <v>1.2597000000008614</v>
      </c>
      <c r="L20" s="5">
        <v>9.6144750000055055</v>
      </c>
      <c r="M20" s="5">
        <v>9.0402000000113034</v>
      </c>
      <c r="N20" s="5">
        <v>0.22230000000003639</v>
      </c>
      <c r="O20" s="5">
        <v>0</v>
      </c>
      <c r="P20" s="5">
        <v>12.70815000000634</v>
      </c>
      <c r="Q20" s="5">
        <v>627.12126749989</v>
      </c>
      <c r="R20" s="5">
        <v>28.454399999933926</v>
      </c>
      <c r="S20" s="5">
        <v>4250.7465000006932</v>
      </c>
      <c r="T20" s="5">
        <v>0</v>
      </c>
      <c r="U20" s="5">
        <v>0</v>
      </c>
      <c r="V20" s="5">
        <v>36300.000000000007</v>
      </c>
      <c r="W20" s="5">
        <f t="shared" si="0"/>
        <v>5730.0667760010792</v>
      </c>
    </row>
    <row r="21" spans="1:24" x14ac:dyDescent="0.35">
      <c r="A21" s="8">
        <v>239</v>
      </c>
      <c r="B21" s="27" t="s">
        <v>159</v>
      </c>
      <c r="C21" s="34" t="s">
        <v>158</v>
      </c>
      <c r="E21" s="5" t="s">
        <v>18</v>
      </c>
      <c r="F21" s="5">
        <v>2101265.36120923</v>
      </c>
      <c r="G21" s="5">
        <v>2241.529594203058</v>
      </c>
      <c r="H21" s="5">
        <v>15434.804921253361</v>
      </c>
      <c r="I21" s="5">
        <v>0</v>
      </c>
      <c r="J21" s="5">
        <v>561.56056130469119</v>
      </c>
      <c r="K21" s="5">
        <v>137.64074999994244</v>
      </c>
      <c r="L21" s="5">
        <v>13.338000000022181</v>
      </c>
      <c r="M21" s="5">
        <v>1094.6263184995823</v>
      </c>
      <c r="N21" s="5">
        <v>47.868600000043571</v>
      </c>
      <c r="O21" s="5">
        <v>0</v>
      </c>
      <c r="P21" s="5">
        <v>62.984999999960181</v>
      </c>
      <c r="Q21" s="5">
        <v>2511.9084899992799</v>
      </c>
      <c r="R21" s="5">
        <v>759.37680000092587</v>
      </c>
      <c r="S21" s="5">
        <v>5666.0768775009383</v>
      </c>
      <c r="T21" s="5">
        <v>0</v>
      </c>
      <c r="U21" s="5">
        <v>1.0744500000007686</v>
      </c>
      <c r="V21" s="5">
        <v>36300</v>
      </c>
      <c r="W21" s="5">
        <f t="shared" si="0"/>
        <v>28532.790362761811</v>
      </c>
    </row>
    <row r="22" spans="1:24" x14ac:dyDescent="0.35">
      <c r="A22" s="8">
        <v>240</v>
      </c>
      <c r="B22" s="27" t="s">
        <v>161</v>
      </c>
      <c r="C22" s="34" t="s">
        <v>160</v>
      </c>
      <c r="E22" s="5" t="s">
        <v>18</v>
      </c>
      <c r="F22" s="5">
        <v>5843862.1997384904</v>
      </c>
      <c r="G22" s="5">
        <v>3190.5820907984598</v>
      </c>
      <c r="H22" s="5">
        <v>21201.902514007175</v>
      </c>
      <c r="I22" s="5">
        <v>0</v>
      </c>
      <c r="J22" s="5">
        <v>2114.0612610162043</v>
      </c>
      <c r="K22" s="5">
        <v>392.80595250012215</v>
      </c>
      <c r="L22" s="5">
        <v>234.86828624991867</v>
      </c>
      <c r="M22" s="5">
        <v>1971.5669180995922</v>
      </c>
      <c r="N22" s="5">
        <v>4685.0725350042803</v>
      </c>
      <c r="O22" s="5">
        <v>155.44520159997367</v>
      </c>
      <c r="P22" s="5">
        <v>521.41298625011962</v>
      </c>
      <c r="Q22" s="5">
        <v>9060.279247502358</v>
      </c>
      <c r="R22" s="5">
        <v>946.33109999871465</v>
      </c>
      <c r="S22" s="5">
        <v>14941.41655499875</v>
      </c>
      <c r="T22" s="5">
        <v>0</v>
      </c>
      <c r="U22" s="5">
        <v>66.615900000031104</v>
      </c>
      <c r="V22" s="5">
        <v>0</v>
      </c>
      <c r="W22" s="5">
        <f t="shared" si="0"/>
        <v>59482.36054802571</v>
      </c>
    </row>
    <row r="23" spans="1:24" x14ac:dyDescent="0.35">
      <c r="A23" s="8">
        <v>241</v>
      </c>
      <c r="B23" s="28" t="s">
        <v>74</v>
      </c>
      <c r="C23" s="36" t="s">
        <v>73</v>
      </c>
      <c r="E23" s="5" t="s">
        <v>18</v>
      </c>
      <c r="F23" s="5">
        <v>137722.85087962399</v>
      </c>
      <c r="G23" s="5">
        <v>467.27460000006403</v>
      </c>
      <c r="H23" s="5">
        <v>368.16585000008803</v>
      </c>
      <c r="I23" s="5">
        <v>0</v>
      </c>
      <c r="J23" s="5">
        <v>1.4555580530893699</v>
      </c>
      <c r="K23" s="5">
        <v>1.963649999999723</v>
      </c>
      <c r="L23" s="5">
        <v>5.5574999999954661E-2</v>
      </c>
      <c r="M23" s="5">
        <v>8.2992000000087494</v>
      </c>
      <c r="N23" s="5">
        <v>0.51869999999957672</v>
      </c>
      <c r="O23" s="5">
        <v>0</v>
      </c>
      <c r="P23" s="5">
        <v>0.11114999999990932</v>
      </c>
      <c r="Q23" s="5">
        <v>710.20404000029976</v>
      </c>
      <c r="R23" s="5">
        <v>346.78799999944442</v>
      </c>
      <c r="S23" s="5">
        <v>1060.0356975007228</v>
      </c>
      <c r="T23" s="5">
        <v>0</v>
      </c>
      <c r="U23" s="5">
        <v>0</v>
      </c>
      <c r="V23" s="5">
        <v>3800</v>
      </c>
      <c r="W23" s="5">
        <f t="shared" si="0"/>
        <v>2964.8720205537165</v>
      </c>
    </row>
    <row r="24" spans="1:24" x14ac:dyDescent="0.35">
      <c r="A24" s="8">
        <v>242</v>
      </c>
      <c r="B24" s="27" t="s">
        <v>76</v>
      </c>
      <c r="C24" s="34" t="s">
        <v>75</v>
      </c>
      <c r="E24" s="5" t="s">
        <v>18</v>
      </c>
      <c r="F24" s="5">
        <v>2443806.4389441698</v>
      </c>
      <c r="G24" s="5">
        <v>2229.7045679997696</v>
      </c>
      <c r="H24" s="5">
        <v>8024.3482800015699</v>
      </c>
      <c r="I24" s="5">
        <v>0</v>
      </c>
      <c r="J24" s="5">
        <v>1417.8741255723423</v>
      </c>
      <c r="K24" s="5">
        <v>1553.3953500001871</v>
      </c>
      <c r="L24" s="5">
        <v>55.130399999986238</v>
      </c>
      <c r="M24" s="5">
        <v>1504.0905808502814</v>
      </c>
      <c r="N24" s="5">
        <v>4289.8953825003464</v>
      </c>
      <c r="O24" s="5">
        <v>0</v>
      </c>
      <c r="P24" s="5">
        <v>70.913699999981773</v>
      </c>
      <c r="Q24" s="5">
        <v>5504.5759274987877</v>
      </c>
      <c r="R24" s="5">
        <v>1707.7086000007857</v>
      </c>
      <c r="S24" s="5">
        <v>8282.9072624981836</v>
      </c>
      <c r="T24" s="5">
        <v>0</v>
      </c>
      <c r="U24" s="5">
        <v>0</v>
      </c>
      <c r="V24" s="5">
        <v>0</v>
      </c>
      <c r="W24" s="5">
        <f t="shared" si="0"/>
        <v>34640.544176922223</v>
      </c>
    </row>
    <row r="25" spans="1:24" x14ac:dyDescent="0.35">
      <c r="A25" s="8">
        <v>243</v>
      </c>
      <c r="B25" s="27" t="s">
        <v>163</v>
      </c>
      <c r="C25" s="34" t="s">
        <v>162</v>
      </c>
      <c r="E25" s="5" t="s">
        <v>18</v>
      </c>
      <c r="F25" s="5">
        <v>310247.82824081002</v>
      </c>
      <c r="G25" s="5">
        <v>2229.7045672827544</v>
      </c>
      <c r="H25" s="5">
        <v>647.3746497914176</v>
      </c>
      <c r="I25" s="5">
        <v>0</v>
      </c>
      <c r="J25" s="5">
        <v>24.630861819889613</v>
      </c>
      <c r="K25" s="5">
        <v>25.749749991749269</v>
      </c>
      <c r="L25" s="5">
        <v>1.2782249995880419</v>
      </c>
      <c r="M25" s="5">
        <v>38.161499987681267</v>
      </c>
      <c r="N25" s="5">
        <v>281.95049990904261</v>
      </c>
      <c r="O25" s="5">
        <v>0</v>
      </c>
      <c r="P25" s="5">
        <v>0</v>
      </c>
      <c r="Q25" s="5">
        <v>67.175354978369299</v>
      </c>
      <c r="R25" s="5">
        <v>13.33799999569834</v>
      </c>
      <c r="S25" s="5">
        <v>410.68442986780479</v>
      </c>
      <c r="T25" s="5">
        <v>0</v>
      </c>
      <c r="U25" s="5">
        <v>0</v>
      </c>
      <c r="V25" s="5">
        <v>0</v>
      </c>
      <c r="W25" s="5">
        <f t="shared" si="0"/>
        <v>3740.0478386239952</v>
      </c>
    </row>
    <row r="26" spans="1:24" x14ac:dyDescent="0.35">
      <c r="A26" s="8">
        <v>244</v>
      </c>
      <c r="B26" s="27" t="s">
        <v>165</v>
      </c>
      <c r="C26" s="34" t="s">
        <v>164</v>
      </c>
      <c r="E26" s="5" t="s">
        <v>18</v>
      </c>
      <c r="F26" s="5">
        <v>2114695.5342489099</v>
      </c>
      <c r="G26" s="5">
        <v>2348.1504539993152</v>
      </c>
      <c r="H26" s="5">
        <v>8726.0799112495351</v>
      </c>
      <c r="I26" s="5">
        <v>75.174450000026795</v>
      </c>
      <c r="J26" s="5">
        <v>558.73262291911567</v>
      </c>
      <c r="K26" s="5">
        <v>47.868600000005017</v>
      </c>
      <c r="L26" s="5">
        <v>25.508925000001177</v>
      </c>
      <c r="M26" s="5">
        <v>425.13066960047763</v>
      </c>
      <c r="N26" s="5">
        <v>683.92632749995914</v>
      </c>
      <c r="O26" s="5">
        <v>0</v>
      </c>
      <c r="P26" s="5">
        <v>10.26285000000666</v>
      </c>
      <c r="Q26" s="5">
        <v>3208.3651274984381</v>
      </c>
      <c r="R26" s="5">
        <v>84.029399999943109</v>
      </c>
      <c r="S26" s="5">
        <v>5279.4453074987905</v>
      </c>
      <c r="T26" s="5">
        <v>0</v>
      </c>
      <c r="U26" s="5">
        <v>0</v>
      </c>
      <c r="V26" s="5">
        <v>81464</v>
      </c>
      <c r="W26" s="5">
        <f t="shared" si="0"/>
        <v>21472.674645265615</v>
      </c>
    </row>
    <row r="27" spans="1:24" x14ac:dyDescent="0.35">
      <c r="A27" s="8">
        <v>246</v>
      </c>
      <c r="B27" s="27" t="s">
        <v>78</v>
      </c>
      <c r="C27" s="34" t="s">
        <v>77</v>
      </c>
      <c r="E27" s="5" t="s">
        <v>18</v>
      </c>
      <c r="F27" s="5">
        <v>4900120.91184677</v>
      </c>
      <c r="G27" s="5">
        <v>2619.3457836000648</v>
      </c>
      <c r="H27" s="5">
        <v>0</v>
      </c>
      <c r="I27" s="5">
        <v>0</v>
      </c>
      <c r="J27" s="5">
        <v>390.9861182143157</v>
      </c>
      <c r="K27" s="5">
        <v>202.63778730001275</v>
      </c>
      <c r="L27" s="5">
        <v>22.981651874946056</v>
      </c>
      <c r="M27" s="5">
        <v>361.66350089987924</v>
      </c>
      <c r="N27" s="5">
        <v>156.83357624991993</v>
      </c>
      <c r="O27" s="5">
        <v>0.18525000000066441</v>
      </c>
      <c r="P27" s="5">
        <v>512.23755374960217</v>
      </c>
      <c r="Q27" s="5">
        <v>8742.4013625060543</v>
      </c>
      <c r="R27" s="5">
        <v>585.76049999908025</v>
      </c>
      <c r="S27" s="5">
        <v>13236.872025001046</v>
      </c>
      <c r="T27" s="5">
        <v>0</v>
      </c>
      <c r="U27" s="5">
        <v>42.829800000033728</v>
      </c>
      <c r="V27" s="5">
        <v>0</v>
      </c>
      <c r="W27" s="5">
        <f t="shared" si="0"/>
        <v>26874.734909394956</v>
      </c>
    </row>
    <row r="28" spans="1:24" x14ac:dyDescent="0.35">
      <c r="A28" s="8">
        <v>247</v>
      </c>
      <c r="B28" s="27" t="s">
        <v>80</v>
      </c>
      <c r="C28" s="34" t="s">
        <v>79</v>
      </c>
      <c r="E28" s="5" t="s">
        <v>18</v>
      </c>
      <c r="F28" s="5">
        <v>4615166.0715068998</v>
      </c>
      <c r="G28" s="5">
        <v>2619.3457835982376</v>
      </c>
      <c r="H28" s="5">
        <v>0</v>
      </c>
      <c r="I28" s="5">
        <v>0</v>
      </c>
      <c r="J28" s="5">
        <v>423.38843188602493</v>
      </c>
      <c r="K28" s="5">
        <v>51.907049999993326</v>
      </c>
      <c r="L28" s="5">
        <v>14.949674999961667</v>
      </c>
      <c r="M28" s="5">
        <v>342.32977349987283</v>
      </c>
      <c r="N28" s="5">
        <v>89.920349999983713</v>
      </c>
      <c r="O28" s="5">
        <v>0.18525000000051164</v>
      </c>
      <c r="P28" s="5">
        <v>298.99350000006035</v>
      </c>
      <c r="Q28" s="5">
        <v>10212.602789998762</v>
      </c>
      <c r="R28" s="5">
        <v>937.21680000006177</v>
      </c>
      <c r="S28" s="5">
        <v>13914.98335499833</v>
      </c>
      <c r="T28" s="5">
        <v>0</v>
      </c>
      <c r="U28" s="5">
        <v>18.969600000028034</v>
      </c>
      <c r="V28" s="5">
        <v>0</v>
      </c>
      <c r="W28" s="5">
        <f t="shared" si="0"/>
        <v>28924.792358981318</v>
      </c>
    </row>
    <row r="29" spans="1:24" x14ac:dyDescent="0.35">
      <c r="A29" s="18">
        <v>248</v>
      </c>
      <c r="B29" s="56" t="s">
        <v>39</v>
      </c>
      <c r="C29" s="59" t="s">
        <v>40</v>
      </c>
      <c r="D29" s="22" t="s">
        <v>47</v>
      </c>
      <c r="E29" s="5" t="s">
        <v>18</v>
      </c>
      <c r="F29" s="5">
        <v>803926.77115017094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0.5</v>
      </c>
      <c r="M29" s="5">
        <v>0</v>
      </c>
      <c r="N29" s="5">
        <v>0</v>
      </c>
      <c r="O29" s="5">
        <v>0</v>
      </c>
      <c r="P29" s="5">
        <v>0</v>
      </c>
      <c r="Q29" s="5">
        <v>10212.6027899988</v>
      </c>
      <c r="R29" s="5">
        <v>0</v>
      </c>
      <c r="S29" s="5">
        <v>13914.9833549983</v>
      </c>
      <c r="T29" s="5">
        <v>0</v>
      </c>
      <c r="U29" s="5">
        <v>0</v>
      </c>
      <c r="V29" s="5">
        <v>0</v>
      </c>
      <c r="W29" s="5">
        <f>SUM(G29:U29)</f>
        <v>24128.086144997098</v>
      </c>
      <c r="X29" s="8">
        <v>100</v>
      </c>
    </row>
    <row r="30" spans="1:24" x14ac:dyDescent="0.35">
      <c r="A30" s="18">
        <v>249</v>
      </c>
      <c r="B30" s="55" t="s">
        <v>83</v>
      </c>
      <c r="C30" s="60" t="s">
        <v>82</v>
      </c>
      <c r="D30" s="13"/>
      <c r="E30" s="5" t="s">
        <v>18</v>
      </c>
      <c r="F30" s="5">
        <v>25593453.043628801</v>
      </c>
      <c r="G30" s="5">
        <v>2608.2626884416072</v>
      </c>
      <c r="H30" s="5">
        <v>5097.2952583912693</v>
      </c>
      <c r="I30" s="5">
        <v>0</v>
      </c>
      <c r="J30" s="5">
        <v>65791.248761383162</v>
      </c>
      <c r="K30" s="5">
        <v>4851.39719716945</v>
      </c>
      <c r="L30" s="5">
        <v>2114.2254115871365</v>
      </c>
      <c r="M30" s="5">
        <v>23699.119749652877</v>
      </c>
      <c r="N30" s="5">
        <v>2.5934998942412038</v>
      </c>
      <c r="O30" s="5">
        <v>0</v>
      </c>
      <c r="P30" s="5">
        <v>132694.89025663098</v>
      </c>
      <c r="Q30" s="5">
        <v>16238.975435310285</v>
      </c>
      <c r="R30" s="5">
        <v>267.64918908557104</v>
      </c>
      <c r="S30" s="5">
        <v>4716.2147201796688</v>
      </c>
      <c r="T30" s="5">
        <v>0</v>
      </c>
      <c r="U30" s="5">
        <v>0</v>
      </c>
      <c r="V30" s="5">
        <v>498572</v>
      </c>
      <c r="W30" s="5">
        <f t="shared" si="0"/>
        <v>258081.87216772628</v>
      </c>
    </row>
    <row r="31" spans="1:24" x14ac:dyDescent="0.35">
      <c r="A31" s="8">
        <v>254</v>
      </c>
      <c r="B31" s="27" t="s">
        <v>85</v>
      </c>
      <c r="C31" s="34" t="s">
        <v>84</v>
      </c>
      <c r="E31" s="5" t="s">
        <v>18</v>
      </c>
      <c r="F31" s="5">
        <v>3863542.6484312401</v>
      </c>
      <c r="G31" s="5">
        <v>278.74730519947212</v>
      </c>
      <c r="H31" s="5">
        <v>945.1825499997509</v>
      </c>
      <c r="I31" s="5">
        <v>0</v>
      </c>
      <c r="J31" s="5">
        <v>8.55513475811299</v>
      </c>
      <c r="K31" s="5">
        <v>110.52014999996717</v>
      </c>
      <c r="L31" s="5">
        <v>129.76762499995351</v>
      </c>
      <c r="M31" s="5">
        <v>428.74259999991807</v>
      </c>
      <c r="N31" s="5">
        <v>0</v>
      </c>
      <c r="O31" s="5">
        <v>0</v>
      </c>
      <c r="P31" s="5">
        <v>4681.2526799964598</v>
      </c>
      <c r="Q31" s="5">
        <v>488.42829750013283</v>
      </c>
      <c r="R31" s="5">
        <v>0</v>
      </c>
      <c r="S31" s="5">
        <v>548.56415249993984</v>
      </c>
      <c r="T31" s="5">
        <v>0</v>
      </c>
      <c r="U31" s="5">
        <v>0</v>
      </c>
      <c r="V31" s="5">
        <v>0</v>
      </c>
      <c r="W31" s="5">
        <f t="shared" si="0"/>
        <v>7619.7604949537072</v>
      </c>
    </row>
    <row r="32" spans="1:24" x14ac:dyDescent="0.35">
      <c r="A32" s="8">
        <v>255</v>
      </c>
      <c r="B32" s="27" t="s">
        <v>87</v>
      </c>
      <c r="C32" s="36" t="s">
        <v>86</v>
      </c>
      <c r="E32" s="5" t="s">
        <v>18</v>
      </c>
      <c r="F32" s="5">
        <v>159979.09006181499</v>
      </c>
      <c r="G32" s="5">
        <v>0.44459999983857446</v>
      </c>
      <c r="H32" s="5">
        <v>12.596999995394372</v>
      </c>
      <c r="I32" s="5">
        <v>0</v>
      </c>
      <c r="J32" s="5">
        <v>0</v>
      </c>
      <c r="K32" s="5">
        <v>0.11114999995941574</v>
      </c>
      <c r="L32" s="5">
        <v>10.614824996119646</v>
      </c>
      <c r="M32" s="5">
        <v>0.25934999990515151</v>
      </c>
      <c r="N32" s="5">
        <v>0</v>
      </c>
      <c r="O32" s="5">
        <v>0</v>
      </c>
      <c r="P32" s="5">
        <v>13.115699995198749</v>
      </c>
      <c r="Q32" s="5">
        <v>3.6308999986712105</v>
      </c>
      <c r="R32" s="5">
        <v>0</v>
      </c>
      <c r="S32" s="5">
        <v>78.099547471417878</v>
      </c>
      <c r="T32" s="5">
        <v>0</v>
      </c>
      <c r="U32" s="5">
        <v>0</v>
      </c>
      <c r="V32" s="5">
        <v>0</v>
      </c>
      <c r="W32" s="5">
        <f t="shared" si="0"/>
        <v>118.873072456505</v>
      </c>
    </row>
    <row r="33" spans="1:25" x14ac:dyDescent="0.35">
      <c r="A33" s="8">
        <v>256</v>
      </c>
      <c r="B33" s="27" t="s">
        <v>89</v>
      </c>
      <c r="C33" s="34" t="s">
        <v>88</v>
      </c>
      <c r="E33" s="5" t="s">
        <v>18</v>
      </c>
      <c r="F33" s="5">
        <v>5385072.9211960603</v>
      </c>
      <c r="G33" s="5">
        <v>20.896200039564249</v>
      </c>
      <c r="H33" s="5">
        <v>16.857750031962468</v>
      </c>
      <c r="I33" s="5">
        <v>0</v>
      </c>
      <c r="J33" s="5">
        <v>146.44470998578581</v>
      </c>
      <c r="K33" s="5">
        <v>0.22230000042058709</v>
      </c>
      <c r="L33" s="5">
        <v>10.170225019276407</v>
      </c>
      <c r="M33" s="5">
        <v>259.58363779180701</v>
      </c>
      <c r="N33" s="5">
        <v>0</v>
      </c>
      <c r="O33" s="5">
        <v>0</v>
      </c>
      <c r="P33" s="5">
        <v>4724.0232089491155</v>
      </c>
      <c r="Q33" s="5">
        <v>959.71356181824842</v>
      </c>
      <c r="R33" s="5">
        <v>6.4467000122100817</v>
      </c>
      <c r="S33" s="5">
        <v>574.25647608739928</v>
      </c>
      <c r="T33" s="5">
        <v>0</v>
      </c>
      <c r="U33" s="5">
        <v>0</v>
      </c>
      <c r="V33" s="5">
        <v>34632.000000000007</v>
      </c>
      <c r="W33" s="5">
        <f t="shared" si="0"/>
        <v>6718.6147697357901</v>
      </c>
    </row>
    <row r="34" spans="1:25" x14ac:dyDescent="0.35">
      <c r="A34" s="8">
        <v>257</v>
      </c>
      <c r="B34" s="27" t="s">
        <v>167</v>
      </c>
      <c r="C34" s="34" t="s">
        <v>166</v>
      </c>
      <c r="E34" s="5" t="s">
        <v>18</v>
      </c>
      <c r="F34" s="5">
        <v>6203434.5709377304</v>
      </c>
      <c r="G34" s="5">
        <v>6145.5328506008191</v>
      </c>
      <c r="H34" s="5">
        <v>0</v>
      </c>
      <c r="I34" s="5">
        <v>0</v>
      </c>
      <c r="J34" s="5">
        <v>3603.5650675971083</v>
      </c>
      <c r="K34" s="5">
        <v>3.2603999999963786</v>
      </c>
      <c r="L34" s="5">
        <v>22.060496249991807</v>
      </c>
      <c r="M34" s="5">
        <v>1013.6092687490179</v>
      </c>
      <c r="N34" s="5">
        <v>15.919458750001388</v>
      </c>
      <c r="O34" s="5">
        <v>237.06168330036328</v>
      </c>
      <c r="P34" s="5">
        <v>612.38463000005095</v>
      </c>
      <c r="Q34" s="5">
        <v>6258.0080550061321</v>
      </c>
      <c r="R34" s="5">
        <v>356.34689999975757</v>
      </c>
      <c r="S34" s="5">
        <v>13014.353429999799</v>
      </c>
      <c r="T34" s="5">
        <v>0</v>
      </c>
      <c r="U34" s="5">
        <v>3.7050000000050251E-2</v>
      </c>
      <c r="V34" s="5">
        <v>23100</v>
      </c>
      <c r="W34" s="5">
        <f t="shared" si="0"/>
        <v>31282.139290253035</v>
      </c>
    </row>
    <row r="35" spans="1:25" x14ac:dyDescent="0.35">
      <c r="A35" s="8">
        <v>258</v>
      </c>
      <c r="B35" s="27" t="s">
        <v>91</v>
      </c>
      <c r="C35" s="34" t="s">
        <v>90</v>
      </c>
      <c r="E35" s="5" t="s">
        <v>18</v>
      </c>
      <c r="F35" s="5">
        <v>870583.49097419495</v>
      </c>
      <c r="G35" s="5">
        <v>1305.567899570661</v>
      </c>
      <c r="H35" s="5">
        <v>0</v>
      </c>
      <c r="I35" s="5">
        <v>0</v>
      </c>
      <c r="J35" s="5">
        <v>629.19464169946377</v>
      </c>
      <c r="K35" s="5">
        <v>3.1862999989560006</v>
      </c>
      <c r="L35" s="5">
        <v>5.5574999981700512E-2</v>
      </c>
      <c r="M35" s="5">
        <v>62.799749979343893</v>
      </c>
      <c r="N35" s="5">
        <v>0.48164999984110024</v>
      </c>
      <c r="O35" s="5">
        <v>0</v>
      </c>
      <c r="P35" s="5">
        <v>11.818949996117842</v>
      </c>
      <c r="Q35" s="5">
        <v>754.24166975182811</v>
      </c>
      <c r="R35" s="5">
        <v>43.793099985465616</v>
      </c>
      <c r="S35" s="5">
        <v>1338.0922420602781</v>
      </c>
      <c r="T35" s="5">
        <v>0</v>
      </c>
      <c r="U35" s="5">
        <v>0</v>
      </c>
      <c r="V35" s="5">
        <v>0</v>
      </c>
      <c r="W35" s="5">
        <f t="shared" si="0"/>
        <v>4149.2317780419371</v>
      </c>
    </row>
    <row r="36" spans="1:25" x14ac:dyDescent="0.35">
      <c r="A36" s="8">
        <v>259</v>
      </c>
      <c r="B36" s="27" t="s">
        <v>93</v>
      </c>
      <c r="C36" s="36" t="s">
        <v>92</v>
      </c>
      <c r="E36" s="5" t="s">
        <v>18</v>
      </c>
      <c r="F36" s="5">
        <v>687751.87218039494</v>
      </c>
      <c r="G36" s="5">
        <v>123.1275239780968</v>
      </c>
      <c r="H36" s="5">
        <v>1151.5139997971078</v>
      </c>
      <c r="I36" s="5">
        <v>0</v>
      </c>
      <c r="J36" s="5">
        <v>151.07840679699899</v>
      </c>
      <c r="K36" s="5">
        <v>132.34259997676705</v>
      </c>
      <c r="L36" s="5">
        <v>1049.3490879402975</v>
      </c>
      <c r="M36" s="5">
        <v>1806.1791634332881</v>
      </c>
      <c r="N36" s="5">
        <v>0</v>
      </c>
      <c r="O36" s="5">
        <v>0</v>
      </c>
      <c r="P36" s="5">
        <v>1597.2254997177993</v>
      </c>
      <c r="Q36" s="5">
        <v>122.08160247853115</v>
      </c>
      <c r="R36" s="5">
        <v>2.4452999995694045</v>
      </c>
      <c r="S36" s="5">
        <v>506.00666991055186</v>
      </c>
      <c r="T36" s="5">
        <v>0</v>
      </c>
      <c r="U36" s="5">
        <v>0</v>
      </c>
      <c r="V36" s="5">
        <v>0</v>
      </c>
      <c r="W36" s="5">
        <f t="shared" si="0"/>
        <v>6641.3498540290066</v>
      </c>
    </row>
    <row r="37" spans="1:25" x14ac:dyDescent="0.35">
      <c r="A37" s="8">
        <v>260</v>
      </c>
      <c r="B37" s="27" t="s">
        <v>169</v>
      </c>
      <c r="C37" s="34" t="s">
        <v>168</v>
      </c>
      <c r="E37" s="5" t="s">
        <v>18</v>
      </c>
      <c r="F37" s="5">
        <v>6582618.8330285801</v>
      </c>
      <c r="G37" s="5">
        <v>15588.308223705953</v>
      </c>
      <c r="H37" s="5">
        <v>0</v>
      </c>
      <c r="I37" s="5">
        <v>0</v>
      </c>
      <c r="J37" s="5">
        <v>15480.146257867624</v>
      </c>
      <c r="K37" s="5">
        <v>54.871050008960466</v>
      </c>
      <c r="L37" s="5">
        <v>142.15668189788212</v>
      </c>
      <c r="M37" s="5">
        <v>6146.288412240905</v>
      </c>
      <c r="N37" s="5">
        <v>33.272752505386677</v>
      </c>
      <c r="O37" s="5">
        <v>0</v>
      </c>
      <c r="P37" s="5">
        <v>1300.2919802092254</v>
      </c>
      <c r="Q37" s="5">
        <v>10786.116414241349</v>
      </c>
      <c r="R37" s="5">
        <v>568.4211000919272</v>
      </c>
      <c r="S37" s="5">
        <v>16455.907555148693</v>
      </c>
      <c r="T37" s="5">
        <v>0</v>
      </c>
      <c r="U37" s="5">
        <v>0</v>
      </c>
      <c r="V37" s="5">
        <v>0</v>
      </c>
      <c r="W37" s="5">
        <f t="shared" si="0"/>
        <v>66555.780427917896</v>
      </c>
    </row>
    <row r="38" spans="1:25" x14ac:dyDescent="0.35">
      <c r="A38" s="8">
        <v>261</v>
      </c>
      <c r="B38" s="28" t="s">
        <v>95</v>
      </c>
      <c r="C38" s="34" t="s">
        <v>94</v>
      </c>
      <c r="E38" s="5" t="s">
        <v>18</v>
      </c>
      <c r="F38" s="5">
        <v>1892355.2935543901</v>
      </c>
      <c r="G38" s="5">
        <v>0</v>
      </c>
      <c r="H38" s="5">
        <v>0</v>
      </c>
      <c r="I38" s="5">
        <v>0</v>
      </c>
      <c r="J38" s="5">
        <v>195.58842979362646</v>
      </c>
      <c r="K38" s="5">
        <v>1.4449499993293144</v>
      </c>
      <c r="L38" s="5">
        <v>2.6120249987853121</v>
      </c>
      <c r="M38" s="5">
        <v>3081.5739498710273</v>
      </c>
      <c r="N38" s="5">
        <v>0</v>
      </c>
      <c r="O38" s="5">
        <v>0</v>
      </c>
      <c r="P38" s="5">
        <v>15577.240860280359</v>
      </c>
      <c r="Q38" s="5">
        <v>76.034009964798258</v>
      </c>
      <c r="R38" s="5">
        <v>14.894099993108576</v>
      </c>
      <c r="S38" s="5">
        <v>161.50650742512801</v>
      </c>
      <c r="T38" s="5">
        <v>0</v>
      </c>
      <c r="U38" s="5">
        <v>0</v>
      </c>
      <c r="V38" s="5">
        <v>0</v>
      </c>
      <c r="W38" s="5">
        <f t="shared" si="0"/>
        <v>19110.894832326161</v>
      </c>
    </row>
    <row r="39" spans="1:25" s="13" customFormat="1" x14ac:dyDescent="0.35">
      <c r="A39" s="18">
        <v>262</v>
      </c>
      <c r="B39" s="58" t="s">
        <v>35</v>
      </c>
      <c r="C39" s="59" t="s">
        <v>36</v>
      </c>
      <c r="D39" s="22" t="s">
        <v>47</v>
      </c>
      <c r="E39" s="13" t="s">
        <v>18</v>
      </c>
      <c r="F39" s="13">
        <v>2303356.0190114998</v>
      </c>
      <c r="G39" s="13">
        <v>0</v>
      </c>
      <c r="H39" s="13">
        <v>0</v>
      </c>
      <c r="I39" s="13">
        <v>0</v>
      </c>
      <c r="J39" s="13">
        <v>0</v>
      </c>
      <c r="K39" s="13">
        <v>1.2226499999995644</v>
      </c>
      <c r="L39" s="13">
        <v>8.7252750000006785</v>
      </c>
      <c r="M39" s="13">
        <v>18.413849999990781</v>
      </c>
      <c r="N39" s="13">
        <v>7.4100000000017222E-2</v>
      </c>
      <c r="O39" s="13">
        <v>0</v>
      </c>
      <c r="P39" s="13">
        <v>2031.9702000001312</v>
      </c>
      <c r="Q39" s="13">
        <v>277.02470249999521</v>
      </c>
      <c r="R39" s="13">
        <v>29.343600000019787</v>
      </c>
      <c r="S39" s="13">
        <v>494.86944000012028</v>
      </c>
      <c r="T39" s="13">
        <v>0</v>
      </c>
      <c r="U39" s="13">
        <v>0</v>
      </c>
      <c r="V39" s="13">
        <v>0</v>
      </c>
      <c r="W39" s="13">
        <f t="shared" si="0"/>
        <v>2861.6438175002577</v>
      </c>
      <c r="X39" s="18">
        <v>100</v>
      </c>
      <c r="Y39" s="11" t="s">
        <v>213</v>
      </c>
    </row>
    <row r="40" spans="1:25" x14ac:dyDescent="0.35">
      <c r="A40" s="8">
        <v>263</v>
      </c>
      <c r="B40" s="27" t="s">
        <v>97</v>
      </c>
      <c r="C40" s="36" t="s">
        <v>96</v>
      </c>
      <c r="E40" s="5" t="s">
        <v>18</v>
      </c>
      <c r="F40" s="5">
        <v>810277.086981197</v>
      </c>
      <c r="G40" s="5">
        <v>123.12752398179418</v>
      </c>
      <c r="H40" s="5">
        <v>1397.0813997966056</v>
      </c>
      <c r="I40" s="5">
        <v>0</v>
      </c>
      <c r="J40" s="5">
        <v>161.33011002344162</v>
      </c>
      <c r="K40" s="5">
        <v>255.20039996292937</v>
      </c>
      <c r="L40" s="5">
        <v>1103.5149282628188</v>
      </c>
      <c r="M40" s="5">
        <v>1841.52486348258</v>
      </c>
      <c r="N40" s="5">
        <v>0</v>
      </c>
      <c r="O40" s="5">
        <v>0</v>
      </c>
      <c r="P40" s="5">
        <v>2710.8373496061513</v>
      </c>
      <c r="Q40" s="5">
        <v>123.35797498205974</v>
      </c>
      <c r="R40" s="5">
        <v>2.4452999996447398</v>
      </c>
      <c r="S40" s="5">
        <v>560.97960741906854</v>
      </c>
      <c r="T40" s="5">
        <v>0</v>
      </c>
      <c r="U40" s="5">
        <v>0</v>
      </c>
      <c r="V40" s="5">
        <v>0</v>
      </c>
      <c r="W40" s="5">
        <f t="shared" si="0"/>
        <v>8279.3994575170946</v>
      </c>
    </row>
    <row r="41" spans="1:25" x14ac:dyDescent="0.35">
      <c r="A41" s="8">
        <v>264</v>
      </c>
      <c r="B41" s="27" t="s">
        <v>99</v>
      </c>
      <c r="C41" s="34" t="s">
        <v>98</v>
      </c>
      <c r="E41" s="5" t="s">
        <v>18</v>
      </c>
      <c r="F41" s="5">
        <v>9864452.2649834994</v>
      </c>
      <c r="G41" s="5">
        <v>10.638833383227784</v>
      </c>
      <c r="H41" s="5">
        <v>0</v>
      </c>
      <c r="I41" s="5">
        <v>0</v>
      </c>
      <c r="J41" s="5">
        <v>23.036521293993079</v>
      </c>
      <c r="K41" s="5">
        <v>0.11114999982496931</v>
      </c>
      <c r="L41" s="5">
        <v>0</v>
      </c>
      <c r="M41" s="5">
        <v>89.068199859566278</v>
      </c>
      <c r="N41" s="5">
        <v>0</v>
      </c>
      <c r="O41" s="5">
        <v>0</v>
      </c>
      <c r="P41" s="5">
        <v>2150.9377466100132</v>
      </c>
      <c r="Q41" s="5">
        <v>42.527842432990056</v>
      </c>
      <c r="R41" s="5">
        <v>0</v>
      </c>
      <c r="S41" s="5">
        <v>72.178957386222152</v>
      </c>
      <c r="T41" s="5">
        <v>0</v>
      </c>
      <c r="U41" s="5">
        <v>0</v>
      </c>
      <c r="V41" s="5">
        <v>0</v>
      </c>
      <c r="W41" s="5">
        <f t="shared" si="0"/>
        <v>2388.4992509658373</v>
      </c>
    </row>
    <row r="42" spans="1:25" x14ac:dyDescent="0.35">
      <c r="A42" s="8">
        <v>265</v>
      </c>
      <c r="B42" s="27" t="s">
        <v>101</v>
      </c>
      <c r="C42" s="34" t="s">
        <v>100</v>
      </c>
      <c r="E42" s="5" t="s">
        <v>18</v>
      </c>
      <c r="F42" s="5">
        <v>1030739.66546263</v>
      </c>
      <c r="G42" s="5">
        <v>0</v>
      </c>
      <c r="H42" s="5">
        <v>0</v>
      </c>
      <c r="I42" s="5">
        <v>0</v>
      </c>
      <c r="J42" s="5">
        <v>1.2447839724371383</v>
      </c>
      <c r="K42" s="5">
        <v>0</v>
      </c>
      <c r="L42" s="5">
        <v>0</v>
      </c>
      <c r="M42" s="5">
        <v>94.450935113351534</v>
      </c>
      <c r="N42" s="5">
        <v>0</v>
      </c>
      <c r="O42" s="5">
        <v>0</v>
      </c>
      <c r="P42" s="5">
        <v>2687.5699489522167</v>
      </c>
      <c r="Q42" s="5">
        <v>48.846719981022304</v>
      </c>
      <c r="R42" s="5">
        <v>0</v>
      </c>
      <c r="S42" s="5">
        <v>68.705519973342192</v>
      </c>
      <c r="T42" s="5">
        <v>0</v>
      </c>
      <c r="U42" s="5">
        <v>0</v>
      </c>
      <c r="V42" s="5">
        <v>0</v>
      </c>
      <c r="W42" s="5">
        <f t="shared" si="0"/>
        <v>2900.8179079923702</v>
      </c>
    </row>
    <row r="43" spans="1:25" x14ac:dyDescent="0.35">
      <c r="A43" s="8">
        <v>266</v>
      </c>
      <c r="B43" s="27" t="s">
        <v>103</v>
      </c>
      <c r="C43" s="34" t="s">
        <v>102</v>
      </c>
      <c r="E43" s="5" t="s">
        <v>18</v>
      </c>
      <c r="F43" s="5">
        <v>883449.93149498396</v>
      </c>
      <c r="G43" s="5">
        <v>0</v>
      </c>
      <c r="H43" s="5">
        <v>0</v>
      </c>
      <c r="I43" s="5">
        <v>0</v>
      </c>
      <c r="J43" s="5">
        <v>11.114679841126858</v>
      </c>
      <c r="K43" s="5">
        <v>2.8899000000016541</v>
      </c>
      <c r="L43" s="5">
        <v>0</v>
      </c>
      <c r="M43" s="5">
        <v>4.520099999994958</v>
      </c>
      <c r="N43" s="5">
        <v>0</v>
      </c>
      <c r="O43" s="5">
        <v>0</v>
      </c>
      <c r="P43" s="5">
        <v>311.77574999979254</v>
      </c>
      <c r="Q43" s="5">
        <v>2.6583375000008957</v>
      </c>
      <c r="R43" s="5">
        <v>0</v>
      </c>
      <c r="S43" s="5">
        <v>3.723525000002645</v>
      </c>
      <c r="T43" s="5">
        <v>0</v>
      </c>
      <c r="U43" s="5">
        <v>0</v>
      </c>
      <c r="V43" s="5">
        <v>0</v>
      </c>
      <c r="W43" s="5">
        <f t="shared" si="0"/>
        <v>336.68229234091956</v>
      </c>
    </row>
    <row r="44" spans="1:25" x14ac:dyDescent="0.35">
      <c r="A44" s="8">
        <v>268</v>
      </c>
      <c r="B44" s="27" t="s">
        <v>105</v>
      </c>
      <c r="C44" s="34" t="s">
        <v>104</v>
      </c>
      <c r="E44" s="5" t="s">
        <v>18</v>
      </c>
      <c r="F44" s="5">
        <v>1325764.0198534401</v>
      </c>
      <c r="G44" s="5">
        <v>0</v>
      </c>
      <c r="H44" s="5">
        <v>0</v>
      </c>
      <c r="I44" s="5">
        <v>0</v>
      </c>
      <c r="J44" s="5">
        <v>9.2772002236466005</v>
      </c>
      <c r="K44" s="5">
        <v>0</v>
      </c>
      <c r="L44" s="5">
        <v>0</v>
      </c>
      <c r="M44" s="5">
        <v>41.607150038493728</v>
      </c>
      <c r="N44" s="5">
        <v>0</v>
      </c>
      <c r="O44" s="5">
        <v>0</v>
      </c>
      <c r="P44" s="5">
        <v>1028.6191509524983</v>
      </c>
      <c r="Q44" s="5">
        <v>59.024355054611945</v>
      </c>
      <c r="R44" s="5">
        <v>0</v>
      </c>
      <c r="S44" s="5">
        <v>64.374375059593504</v>
      </c>
      <c r="T44" s="5">
        <v>0</v>
      </c>
      <c r="U44" s="5">
        <v>0</v>
      </c>
      <c r="V44" s="5">
        <v>0</v>
      </c>
      <c r="W44" s="5">
        <f t="shared" si="0"/>
        <v>1202.9022313288442</v>
      </c>
    </row>
    <row r="45" spans="1:25" x14ac:dyDescent="0.35">
      <c r="A45" s="8">
        <v>269</v>
      </c>
      <c r="B45" s="27" t="s">
        <v>171</v>
      </c>
      <c r="C45" s="36" t="s">
        <v>170</v>
      </c>
      <c r="E45" s="5" t="s">
        <v>18</v>
      </c>
      <c r="F45" s="5">
        <v>1486490.3147723801</v>
      </c>
      <c r="G45" s="5">
        <v>1003.1856587998087</v>
      </c>
      <c r="H45" s="5">
        <v>1897.7751000011358</v>
      </c>
      <c r="I45" s="5">
        <v>0</v>
      </c>
      <c r="J45" s="5">
        <v>162.53530596999934</v>
      </c>
      <c r="K45" s="5">
        <v>9.2254500000099267</v>
      </c>
      <c r="L45" s="5">
        <v>52.184924999996056</v>
      </c>
      <c r="M45" s="5">
        <v>61.280699999884746</v>
      </c>
      <c r="N45" s="5">
        <v>82.584450000041798</v>
      </c>
      <c r="O45" s="5">
        <v>3.7050000000058779E-2</v>
      </c>
      <c r="P45" s="5">
        <v>3.5938499999998732</v>
      </c>
      <c r="Q45" s="5">
        <v>7329.531104992112</v>
      </c>
      <c r="R45" s="5">
        <v>287.87849999939442</v>
      </c>
      <c r="S45" s="5">
        <v>9767.4322199965172</v>
      </c>
      <c r="T45" s="5">
        <v>0</v>
      </c>
      <c r="U45" s="5">
        <v>0</v>
      </c>
      <c r="V45" s="5">
        <v>63028</v>
      </c>
      <c r="W45" s="5">
        <f t="shared" si="0"/>
        <v>20657.2443147589</v>
      </c>
    </row>
    <row r="46" spans="1:25" x14ac:dyDescent="0.35">
      <c r="A46" s="8">
        <v>271</v>
      </c>
      <c r="B46" s="27" t="s">
        <v>107</v>
      </c>
      <c r="C46" s="34" t="s">
        <v>106</v>
      </c>
      <c r="E46" s="5" t="s">
        <v>18</v>
      </c>
      <c r="F46" s="5">
        <v>968013.065047935</v>
      </c>
      <c r="G46" s="5">
        <v>1697.8153606214589</v>
      </c>
      <c r="H46" s="5">
        <v>0</v>
      </c>
      <c r="I46" s="5">
        <v>0</v>
      </c>
      <c r="J46" s="5">
        <v>180.09031878272594</v>
      </c>
      <c r="K46" s="5">
        <v>2.9639999996794142</v>
      </c>
      <c r="L46" s="5">
        <v>0.77804999991557422</v>
      </c>
      <c r="M46" s="5">
        <v>45.200999995144265</v>
      </c>
      <c r="N46" s="5">
        <v>15.783299998296544</v>
      </c>
      <c r="O46" s="5">
        <v>0</v>
      </c>
      <c r="P46" s="5">
        <v>35.790299996126926</v>
      </c>
      <c r="Q46" s="5">
        <v>620.21329493284804</v>
      </c>
      <c r="R46" s="5">
        <v>44.459999995188909</v>
      </c>
      <c r="S46" s="5">
        <v>1902.4044972946431</v>
      </c>
      <c r="T46" s="5">
        <v>0</v>
      </c>
      <c r="U46" s="5">
        <v>0</v>
      </c>
      <c r="V46" s="5">
        <v>0</v>
      </c>
      <c r="W46" s="5">
        <f t="shared" si="0"/>
        <v>4545.5001216160272</v>
      </c>
    </row>
    <row r="47" spans="1:25" x14ac:dyDescent="0.35">
      <c r="A47" s="8">
        <v>273</v>
      </c>
      <c r="B47" s="27" t="s">
        <v>109</v>
      </c>
      <c r="C47" s="34" t="s">
        <v>108</v>
      </c>
      <c r="E47" s="5" t="s">
        <v>18</v>
      </c>
      <c r="F47" s="5">
        <v>15496059.8605561</v>
      </c>
      <c r="G47" s="5">
        <v>278.74730515971095</v>
      </c>
      <c r="H47" s="5">
        <v>5678.3876654145706</v>
      </c>
      <c r="I47" s="5">
        <v>0</v>
      </c>
      <c r="J47" s="5">
        <v>2316.5082999582869</v>
      </c>
      <c r="K47" s="5">
        <v>487.87439992913903</v>
      </c>
      <c r="L47" s="5">
        <v>585.57571303962834</v>
      </c>
      <c r="M47" s="5">
        <v>2818.7639995898289</v>
      </c>
      <c r="N47" s="5">
        <v>0.81509999988073856</v>
      </c>
      <c r="O47" s="5">
        <v>0</v>
      </c>
      <c r="P47" s="5">
        <v>8909.1365499670519</v>
      </c>
      <c r="Q47" s="5">
        <v>1409.4394272953994</v>
      </c>
      <c r="R47" s="5">
        <v>29.788199995689666</v>
      </c>
      <c r="S47" s="5">
        <v>1675.4250822560621</v>
      </c>
      <c r="T47" s="5">
        <v>0</v>
      </c>
      <c r="U47" s="5">
        <v>0</v>
      </c>
      <c r="V47" s="5">
        <v>0</v>
      </c>
      <c r="W47" s="5">
        <f t="shared" si="0"/>
        <v>24190.461742605243</v>
      </c>
    </row>
    <row r="48" spans="1:25" x14ac:dyDescent="0.35">
      <c r="A48" s="8">
        <v>276</v>
      </c>
      <c r="B48" s="27" t="s">
        <v>111</v>
      </c>
      <c r="C48" s="34" t="s">
        <v>110</v>
      </c>
      <c r="E48" s="5" t="s">
        <v>18</v>
      </c>
      <c r="F48" s="5">
        <v>5981894.8361029299</v>
      </c>
      <c r="G48" s="5">
        <v>278.747305116711</v>
      </c>
      <c r="H48" s="5">
        <v>4326.1802987120709</v>
      </c>
      <c r="I48" s="5">
        <v>0</v>
      </c>
      <c r="J48" s="5">
        <v>3755.1620065032189</v>
      </c>
      <c r="K48" s="5">
        <v>821.55133100514547</v>
      </c>
      <c r="L48" s="5">
        <v>1088.726754049738</v>
      </c>
      <c r="M48" s="5">
        <v>3573.696651426797</v>
      </c>
      <c r="N48" s="5">
        <v>0</v>
      </c>
      <c r="O48" s="5">
        <v>0</v>
      </c>
      <c r="P48" s="5">
        <v>5981.0379994685172</v>
      </c>
      <c r="Q48" s="5">
        <v>721.87108478462824</v>
      </c>
      <c r="R48" s="5">
        <v>44.015399986713319</v>
      </c>
      <c r="S48" s="5">
        <v>1742.4411219780229</v>
      </c>
      <c r="T48" s="5">
        <v>0</v>
      </c>
      <c r="U48" s="5">
        <v>0</v>
      </c>
      <c r="V48" s="5">
        <v>0</v>
      </c>
      <c r="W48" s="5">
        <f t="shared" si="0"/>
        <v>22333.429953031562</v>
      </c>
    </row>
    <row r="49" spans="1:25" x14ac:dyDescent="0.35">
      <c r="A49" s="8">
        <v>277</v>
      </c>
      <c r="B49" s="27" t="s">
        <v>113</v>
      </c>
      <c r="C49" s="34" t="s">
        <v>112</v>
      </c>
      <c r="E49" s="5" t="s">
        <v>18</v>
      </c>
      <c r="F49" s="5">
        <v>2347766.4815264</v>
      </c>
      <c r="G49" s="5">
        <v>584.83973339951797</v>
      </c>
      <c r="H49" s="5">
        <v>2102.0317499963321</v>
      </c>
      <c r="I49" s="5">
        <v>0</v>
      </c>
      <c r="J49" s="5">
        <v>51.572932908751966</v>
      </c>
      <c r="K49" s="5">
        <v>46.608899999953344</v>
      </c>
      <c r="L49" s="5">
        <v>51.700033124989368</v>
      </c>
      <c r="M49" s="5">
        <v>84.28874999999978</v>
      </c>
      <c r="N49" s="5">
        <v>302.25389999970315</v>
      </c>
      <c r="O49" s="5">
        <v>0</v>
      </c>
      <c r="P49" s="5">
        <v>3.4086000000003751</v>
      </c>
      <c r="Q49" s="5">
        <v>7555.7102400005979</v>
      </c>
      <c r="R49" s="5">
        <v>231.63660000088581</v>
      </c>
      <c r="S49" s="5">
        <v>9268.7466300013966</v>
      </c>
      <c r="T49" s="5">
        <v>0</v>
      </c>
      <c r="U49" s="5">
        <v>2.926950000000303</v>
      </c>
      <c r="V49" s="5">
        <v>18166.666666666668</v>
      </c>
      <c r="W49" s="5">
        <f t="shared" si="0"/>
        <v>20285.725019432131</v>
      </c>
    </row>
    <row r="50" spans="1:25" x14ac:dyDescent="0.35">
      <c r="A50" s="8">
        <v>278</v>
      </c>
      <c r="B50" s="27" t="s">
        <v>115</v>
      </c>
      <c r="C50" s="34" t="s">
        <v>114</v>
      </c>
      <c r="E50" s="5" t="s">
        <v>18</v>
      </c>
      <c r="F50" s="5">
        <v>1598085.58265937</v>
      </c>
      <c r="G50" s="5">
        <v>4883.0924844030596</v>
      </c>
      <c r="H50" s="5">
        <v>9563.0042137471301</v>
      </c>
      <c r="I50" s="5">
        <v>0</v>
      </c>
      <c r="J50" s="5">
        <v>660.47518428274179</v>
      </c>
      <c r="K50" s="5">
        <v>18.006300000020403</v>
      </c>
      <c r="L50" s="5">
        <v>55.24154999999503</v>
      </c>
      <c r="M50" s="5">
        <v>100.8130500001682</v>
      </c>
      <c r="N50" s="5">
        <v>133.15770000007376</v>
      </c>
      <c r="O50" s="5">
        <v>0</v>
      </c>
      <c r="P50" s="5">
        <v>155.01719999989834</v>
      </c>
      <c r="Q50" s="5">
        <v>1086.7394849993193</v>
      </c>
      <c r="R50" s="5">
        <v>266.31540000018663</v>
      </c>
      <c r="S50" s="5">
        <v>2188.3360199999033</v>
      </c>
      <c r="T50" s="5">
        <v>0</v>
      </c>
      <c r="U50" s="5">
        <v>1.6672500000004782</v>
      </c>
      <c r="V50" s="5">
        <v>36300</v>
      </c>
      <c r="W50" s="5">
        <f t="shared" si="0"/>
        <v>19111.865837432499</v>
      </c>
    </row>
    <row r="51" spans="1:25" x14ac:dyDescent="0.35">
      <c r="A51" s="8">
        <v>279</v>
      </c>
      <c r="B51" s="27" t="s">
        <v>117</v>
      </c>
      <c r="C51" s="34" t="s">
        <v>116</v>
      </c>
      <c r="E51" s="5" t="s">
        <v>18</v>
      </c>
      <c r="F51" s="5">
        <v>10193786.450709701</v>
      </c>
      <c r="G51" s="5">
        <v>155.61978119986617</v>
      </c>
      <c r="H51" s="5">
        <v>7885.5367500060065</v>
      </c>
      <c r="I51" s="5">
        <v>0</v>
      </c>
      <c r="J51" s="5">
        <v>20001.993965955593</v>
      </c>
      <c r="K51" s="5">
        <v>308.62649999955408</v>
      </c>
      <c r="L51" s="5">
        <v>1005.1864143761576</v>
      </c>
      <c r="M51" s="5">
        <v>4692.0944362501141</v>
      </c>
      <c r="N51" s="5">
        <v>33.641399999980464</v>
      </c>
      <c r="O51" s="5">
        <v>6.0021000000031073</v>
      </c>
      <c r="P51" s="5">
        <v>5314.8049012509991</v>
      </c>
      <c r="Q51" s="5">
        <v>1227.0997050002054</v>
      </c>
      <c r="R51" s="5">
        <v>33.567300000033171</v>
      </c>
      <c r="S51" s="5">
        <v>2315.2378275004589</v>
      </c>
      <c r="T51" s="5">
        <v>0</v>
      </c>
      <c r="U51" s="5">
        <v>0</v>
      </c>
      <c r="V51" s="5">
        <v>0</v>
      </c>
      <c r="W51" s="5">
        <f t="shared" si="0"/>
        <v>42979.411081538972</v>
      </c>
    </row>
    <row r="52" spans="1:25" x14ac:dyDescent="0.35">
      <c r="A52" s="8">
        <v>280</v>
      </c>
      <c r="B52" s="27" t="s">
        <v>119</v>
      </c>
      <c r="C52" s="34" t="s">
        <v>118</v>
      </c>
      <c r="E52" s="5" t="s">
        <v>18</v>
      </c>
      <c r="F52" s="5">
        <v>3044575.6933370102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31.492500145284993</v>
      </c>
      <c r="N52" s="5">
        <v>0</v>
      </c>
      <c r="O52" s="5">
        <v>0</v>
      </c>
      <c r="P52" s="5">
        <v>673.309653106263</v>
      </c>
      <c r="Q52" s="5">
        <v>13.802977563675263</v>
      </c>
      <c r="R52" s="5">
        <v>0</v>
      </c>
      <c r="S52" s="5">
        <v>50.289817731969173</v>
      </c>
      <c r="T52" s="5">
        <v>0</v>
      </c>
      <c r="U52" s="5">
        <v>0</v>
      </c>
      <c r="V52" s="5">
        <v>0</v>
      </c>
      <c r="W52" s="5">
        <f t="shared" si="0"/>
        <v>768.89494854719248</v>
      </c>
    </row>
    <row r="53" spans="1:25" x14ac:dyDescent="0.35">
      <c r="A53" s="8">
        <v>281</v>
      </c>
      <c r="B53" s="27" t="s">
        <v>121</v>
      </c>
      <c r="C53" s="36" t="s">
        <v>120</v>
      </c>
      <c r="E53" s="5" t="s">
        <v>18</v>
      </c>
      <c r="F53" s="5">
        <v>4182534.5673823301</v>
      </c>
      <c r="G53" s="5">
        <v>0</v>
      </c>
      <c r="H53" s="5">
        <v>0</v>
      </c>
      <c r="I53" s="5">
        <v>0</v>
      </c>
      <c r="J53" s="5">
        <v>0.28090809139586537</v>
      </c>
      <c r="K53" s="5">
        <v>0</v>
      </c>
      <c r="L53" s="5">
        <v>13.226849994991872</v>
      </c>
      <c r="M53" s="5">
        <v>3.7049999985991984</v>
      </c>
      <c r="N53" s="5">
        <v>0</v>
      </c>
      <c r="O53" s="5">
        <v>0</v>
      </c>
      <c r="P53" s="5">
        <v>0.59279999977624254</v>
      </c>
      <c r="Q53" s="5">
        <v>678.66152224386121</v>
      </c>
      <c r="R53" s="5">
        <v>0.88919999966423102</v>
      </c>
      <c r="S53" s="5">
        <v>595.50650227505002</v>
      </c>
      <c r="T53" s="5">
        <v>0</v>
      </c>
      <c r="U53" s="5">
        <v>0</v>
      </c>
      <c r="V53" s="5">
        <v>0</v>
      </c>
      <c r="W53" s="5">
        <f t="shared" si="0"/>
        <v>1292.8627826033387</v>
      </c>
    </row>
    <row r="54" spans="1:25" x14ac:dyDescent="0.35">
      <c r="A54" s="8">
        <v>282</v>
      </c>
      <c r="B54" s="27" t="s">
        <v>123</v>
      </c>
      <c r="C54" s="34" t="s">
        <v>122</v>
      </c>
      <c r="E54" s="5" t="s">
        <v>18</v>
      </c>
      <c r="F54" s="5">
        <v>8480223.0043158401</v>
      </c>
      <c r="G54" s="5">
        <v>10.638833443544165</v>
      </c>
      <c r="H54" s="5">
        <v>0</v>
      </c>
      <c r="I54" s="5">
        <v>0</v>
      </c>
      <c r="J54" s="5">
        <v>0</v>
      </c>
      <c r="K54" s="5">
        <v>0</v>
      </c>
      <c r="L54" s="5">
        <v>0</v>
      </c>
      <c r="M54" s="5">
        <v>106.28907748511612</v>
      </c>
      <c r="N54" s="5">
        <v>0</v>
      </c>
      <c r="O54" s="5">
        <v>0</v>
      </c>
      <c r="P54" s="5">
        <v>1878.879607688257</v>
      </c>
      <c r="Q54" s="5">
        <v>1009.5680441318567</v>
      </c>
      <c r="R54" s="5">
        <v>0.22230000090965923</v>
      </c>
      <c r="S54" s="5">
        <v>383.8009515708784</v>
      </c>
      <c r="T54" s="5">
        <v>0</v>
      </c>
      <c r="U54" s="5">
        <v>0</v>
      </c>
      <c r="V54" s="5">
        <v>0</v>
      </c>
      <c r="W54" s="5">
        <f t="shared" si="0"/>
        <v>3389.3988143205625</v>
      </c>
    </row>
    <row r="55" spans="1:25" x14ac:dyDescent="0.35">
      <c r="A55" s="8">
        <v>293</v>
      </c>
      <c r="B55" s="27" t="s">
        <v>173</v>
      </c>
      <c r="C55" s="34" t="s">
        <v>172</v>
      </c>
      <c r="E55" s="5" t="s">
        <v>18</v>
      </c>
      <c r="F55" s="5">
        <v>1539885.4536669201</v>
      </c>
      <c r="G55" s="5">
        <v>2142.2508587968273</v>
      </c>
      <c r="H55" s="5">
        <v>1.3337999999989196</v>
      </c>
      <c r="I55" s="5">
        <v>0</v>
      </c>
      <c r="J55" s="5">
        <v>468.90477324877577</v>
      </c>
      <c r="K55" s="5">
        <v>11.559599999994459</v>
      </c>
      <c r="L55" s="5">
        <v>31.788899999991923</v>
      </c>
      <c r="M55" s="5">
        <v>376.27980000024246</v>
      </c>
      <c r="N55" s="5">
        <v>21.303749999982205</v>
      </c>
      <c r="O55" s="5">
        <v>0</v>
      </c>
      <c r="P55" s="5">
        <v>6.6690000000107128</v>
      </c>
      <c r="Q55" s="5">
        <v>2938.300267498304</v>
      </c>
      <c r="R55" s="5">
        <v>148.94099999958638</v>
      </c>
      <c r="S55" s="5">
        <v>6108.5798475045749</v>
      </c>
      <c r="T55" s="5">
        <v>0</v>
      </c>
      <c r="U55" s="5">
        <v>0</v>
      </c>
      <c r="V55" s="5">
        <v>6403</v>
      </c>
      <c r="W55" s="5">
        <f t="shared" si="0"/>
        <v>12255.911597048289</v>
      </c>
    </row>
    <row r="56" spans="1:25" x14ac:dyDescent="0.35">
      <c r="A56" s="8">
        <v>294</v>
      </c>
      <c r="B56" s="27" t="s">
        <v>175</v>
      </c>
      <c r="C56" s="34" t="s">
        <v>174</v>
      </c>
      <c r="E56" s="5" t="s">
        <v>18</v>
      </c>
      <c r="F56" s="5">
        <v>592242.37206016097</v>
      </c>
      <c r="G56" s="5">
        <v>2106.6828580922033</v>
      </c>
      <c r="H56" s="5">
        <v>0</v>
      </c>
      <c r="I56" s="5">
        <v>0</v>
      </c>
      <c r="J56" s="5">
        <v>616.91895678431592</v>
      </c>
      <c r="K56" s="5">
        <v>5.0387999983075993</v>
      </c>
      <c r="L56" s="5">
        <v>6.3911249978467284</v>
      </c>
      <c r="M56" s="5">
        <v>123.59879995844194</v>
      </c>
      <c r="N56" s="5">
        <v>15.264599994867744</v>
      </c>
      <c r="O56" s="5">
        <v>0</v>
      </c>
      <c r="P56" s="5">
        <v>5.372249998198475</v>
      </c>
      <c r="Q56" s="5">
        <v>587.25731980251828</v>
      </c>
      <c r="R56" s="5">
        <v>41.792399986095724</v>
      </c>
      <c r="S56" s="5">
        <v>1443.9866995133823</v>
      </c>
      <c r="T56" s="5">
        <v>0</v>
      </c>
      <c r="U56" s="5">
        <v>0</v>
      </c>
      <c r="V56" s="5">
        <v>0</v>
      </c>
      <c r="W56" s="5">
        <f t="shared" si="0"/>
        <v>4952.3038091261787</v>
      </c>
    </row>
    <row r="57" spans="1:25" x14ac:dyDescent="0.35">
      <c r="A57" s="8">
        <v>295</v>
      </c>
      <c r="B57" s="27" t="s">
        <v>125</v>
      </c>
      <c r="C57" s="34" t="s">
        <v>124</v>
      </c>
      <c r="E57" s="5" t="s">
        <v>18</v>
      </c>
      <c r="F57" s="5">
        <v>5692041.3120654896</v>
      </c>
      <c r="G57" s="5">
        <v>4516.982611950586</v>
      </c>
      <c r="H57" s="5">
        <v>0</v>
      </c>
      <c r="I57" s="5">
        <v>0</v>
      </c>
      <c r="J57" s="5">
        <v>503.15064382103992</v>
      </c>
      <c r="K57" s="5">
        <v>119.65408647270301</v>
      </c>
      <c r="L57" s="5">
        <v>18.951074995685957</v>
      </c>
      <c r="M57" s="5">
        <v>173.45672561044245</v>
      </c>
      <c r="N57" s="5">
        <v>339.56324992203963</v>
      </c>
      <c r="O57" s="5">
        <v>0</v>
      </c>
      <c r="P57" s="5">
        <v>909.96189354246894</v>
      </c>
      <c r="Q57" s="5">
        <v>6887.7709859277775</v>
      </c>
      <c r="R57" s="5">
        <v>362.57129991743949</v>
      </c>
      <c r="S57" s="5">
        <v>11363.74072990973</v>
      </c>
      <c r="T57" s="5">
        <v>0</v>
      </c>
      <c r="U57" s="5">
        <v>0.66689999984824821</v>
      </c>
      <c r="V57" s="5">
        <v>0</v>
      </c>
      <c r="W57" s="5">
        <f t="shared" si="0"/>
        <v>25196.470202069762</v>
      </c>
    </row>
    <row r="58" spans="1:25" x14ac:dyDescent="0.35">
      <c r="A58" s="8">
        <v>296</v>
      </c>
      <c r="B58" s="27" t="s">
        <v>127</v>
      </c>
      <c r="C58" s="34" t="s">
        <v>126</v>
      </c>
      <c r="E58" s="5" t="s">
        <v>18</v>
      </c>
      <c r="F58" s="5">
        <v>16006402.3335643</v>
      </c>
      <c r="G58" s="5">
        <v>278.74730515875422</v>
      </c>
      <c r="H58" s="5">
        <v>5678.3876653990137</v>
      </c>
      <c r="I58" s="5">
        <v>0</v>
      </c>
      <c r="J58" s="5">
        <v>2490.3875656134533</v>
      </c>
      <c r="K58" s="5">
        <v>488.50424992765358</v>
      </c>
      <c r="L58" s="5">
        <v>512.21671304943959</v>
      </c>
      <c r="M58" s="5">
        <v>2819.5790995816524</v>
      </c>
      <c r="N58" s="5">
        <v>0.148199999978049</v>
      </c>
      <c r="O58" s="5">
        <v>0</v>
      </c>
      <c r="P58" s="5">
        <v>8897.7992499281463</v>
      </c>
      <c r="Q58" s="5">
        <v>1347.3880872999537</v>
      </c>
      <c r="R58" s="5">
        <v>18.006299997347067</v>
      </c>
      <c r="S58" s="5">
        <v>1620.3928647590571</v>
      </c>
      <c r="T58" s="5">
        <v>0</v>
      </c>
      <c r="U58" s="5">
        <v>0</v>
      </c>
      <c r="V58" s="5">
        <v>0</v>
      </c>
      <c r="W58" s="5">
        <f t="shared" si="0"/>
        <v>24151.557300714452</v>
      </c>
    </row>
    <row r="59" spans="1:25" s="12" customFormat="1" x14ac:dyDescent="0.35">
      <c r="A59" s="20">
        <v>297</v>
      </c>
      <c r="B59" s="61" t="s">
        <v>205</v>
      </c>
      <c r="C59" s="60" t="s">
        <v>204</v>
      </c>
      <c r="E59" s="12" t="s">
        <v>18</v>
      </c>
      <c r="F59" s="12">
        <v>2099378</v>
      </c>
      <c r="G59" s="12">
        <v>2241.5295941934983</v>
      </c>
      <c r="H59" s="12">
        <v>11924.282223748725</v>
      </c>
      <c r="I59" s="12">
        <v>0</v>
      </c>
      <c r="J59" s="12">
        <v>1644.1863750022283</v>
      </c>
      <c r="K59" s="12">
        <v>81.015901200033909</v>
      </c>
      <c r="L59" s="12">
        <v>13.049936250015355</v>
      </c>
      <c r="M59" s="12">
        <v>820.77880170025401</v>
      </c>
      <c r="N59" s="12">
        <v>44.321988749996514</v>
      </c>
      <c r="O59" s="12">
        <v>0</v>
      </c>
      <c r="P59" s="12">
        <v>158.24888625005372</v>
      </c>
      <c r="Q59" s="12">
        <v>1712.8807800005293</v>
      </c>
      <c r="R59" s="12">
        <v>334.33920000057157</v>
      </c>
      <c r="S59" s="12">
        <v>5664.3707249999943</v>
      </c>
      <c r="T59" s="12">
        <v>0</v>
      </c>
      <c r="U59" s="12">
        <v>0</v>
      </c>
      <c r="V59" s="12">
        <v>36300</v>
      </c>
      <c r="W59" s="12">
        <f>SUM(G59:U59)</f>
        <v>24639.004412095903</v>
      </c>
      <c r="Y59" s="12" t="s">
        <v>207</v>
      </c>
    </row>
    <row r="60" spans="1:25" x14ac:dyDescent="0.35">
      <c r="A60" s="8">
        <v>298</v>
      </c>
      <c r="B60" s="27" t="s">
        <v>177</v>
      </c>
      <c r="C60" s="34" t="s">
        <v>176</v>
      </c>
      <c r="E60" s="5" t="s">
        <v>18</v>
      </c>
      <c r="F60" s="5">
        <v>2346066.2559541301</v>
      </c>
      <c r="G60" s="5">
        <v>3224.8202922019823</v>
      </c>
      <c r="H60" s="5">
        <v>687.61095000009345</v>
      </c>
      <c r="I60" s="5">
        <v>0</v>
      </c>
      <c r="J60" s="5">
        <v>514.04552248643847</v>
      </c>
      <c r="K60" s="5">
        <v>28.38030000003117</v>
      </c>
      <c r="L60" s="5">
        <v>116.66720812503438</v>
      </c>
      <c r="M60" s="5">
        <v>503.25014999984575</v>
      </c>
      <c r="N60" s="5">
        <v>88.104900000002203</v>
      </c>
      <c r="O60" s="5">
        <v>0</v>
      </c>
      <c r="P60" s="5">
        <v>49.609950000004481</v>
      </c>
      <c r="Q60" s="5">
        <v>5917.5092924996025</v>
      </c>
      <c r="R60" s="5">
        <v>311.22000000030243</v>
      </c>
      <c r="S60" s="5">
        <v>7775.3315249995912</v>
      </c>
      <c r="T60" s="5">
        <v>0</v>
      </c>
      <c r="U60" s="5">
        <v>0</v>
      </c>
      <c r="V60" s="5">
        <v>72600</v>
      </c>
      <c r="W60" s="5">
        <f t="shared" si="0"/>
        <v>19216.550090312929</v>
      </c>
    </row>
    <row r="61" spans="1:25" x14ac:dyDescent="0.35">
      <c r="A61" s="8">
        <v>299</v>
      </c>
      <c r="B61" s="27" t="s">
        <v>129</v>
      </c>
      <c r="C61" s="34" t="s">
        <v>128</v>
      </c>
      <c r="E61" s="5" t="s">
        <v>18</v>
      </c>
      <c r="F61" s="5">
        <v>27413247.438248899</v>
      </c>
      <c r="G61" s="5">
        <v>17321.86275299314</v>
      </c>
      <c r="H61" s="5">
        <v>87698.945002446606</v>
      </c>
      <c r="I61" s="5">
        <v>58.798349999982804</v>
      </c>
      <c r="J61" s="5">
        <v>586436.70367817616</v>
      </c>
      <c r="K61" s="5">
        <v>3473.433424498608</v>
      </c>
      <c r="L61" s="5">
        <v>108.58799250001027</v>
      </c>
      <c r="M61" s="5">
        <v>204467.52192743699</v>
      </c>
      <c r="N61" s="5">
        <v>2343.8691412480389</v>
      </c>
      <c r="O61" s="5">
        <v>0</v>
      </c>
      <c r="P61" s="5">
        <v>24867.845145006169</v>
      </c>
      <c r="Q61" s="5">
        <v>16749.045300013764</v>
      </c>
      <c r="R61" s="5">
        <v>2011.8150000013184</v>
      </c>
      <c r="S61" s="5">
        <v>44685.528907496184</v>
      </c>
      <c r="T61" s="5">
        <v>0</v>
      </c>
      <c r="U61" s="5">
        <v>0.11114999999980028</v>
      </c>
      <c r="V61" s="5">
        <v>90766.666666666686</v>
      </c>
      <c r="W61" s="5">
        <f t="shared" si="0"/>
        <v>990224.06777181709</v>
      </c>
    </row>
    <row r="62" spans="1:25" x14ac:dyDescent="0.35">
      <c r="A62" s="18">
        <v>300</v>
      </c>
      <c r="B62" s="55" t="s">
        <v>131</v>
      </c>
      <c r="C62" s="60" t="s">
        <v>130</v>
      </c>
      <c r="D62" s="13"/>
      <c r="E62" s="5" t="s">
        <v>18</v>
      </c>
      <c r="F62" s="5">
        <v>2420747.2562817102</v>
      </c>
      <c r="G62" s="5">
        <v>2727.0905921941153</v>
      </c>
      <c r="H62" s="5">
        <v>9722.7841912452132</v>
      </c>
      <c r="I62" s="5">
        <v>0</v>
      </c>
      <c r="J62" s="5">
        <v>608.5084302882542</v>
      </c>
      <c r="K62" s="5">
        <v>38.161500000009184</v>
      </c>
      <c r="L62" s="5">
        <v>12.794754375011712</v>
      </c>
      <c r="M62" s="5">
        <v>576.72030000008169</v>
      </c>
      <c r="N62" s="5">
        <v>36.790650000035299</v>
      </c>
      <c r="O62" s="5">
        <v>0</v>
      </c>
      <c r="P62" s="5">
        <v>6.4467000000005976</v>
      </c>
      <c r="Q62" s="5">
        <v>3325.7376749998857</v>
      </c>
      <c r="R62" s="5">
        <v>1059.7040999995913</v>
      </c>
      <c r="S62" s="5">
        <v>6982.5263625005018</v>
      </c>
      <c r="T62" s="5">
        <v>0</v>
      </c>
      <c r="U62" s="5">
        <v>0.85214999999869145</v>
      </c>
      <c r="V62" s="5">
        <v>90766.666666666686</v>
      </c>
      <c r="W62" s="5">
        <f t="shared" si="0"/>
        <v>25098.117405602698</v>
      </c>
    </row>
    <row r="63" spans="1:25" x14ac:dyDescent="0.35">
      <c r="A63" s="18">
        <v>301</v>
      </c>
      <c r="B63" s="55" t="s">
        <v>133</v>
      </c>
      <c r="C63" s="60" t="s">
        <v>132</v>
      </c>
      <c r="D63" s="13"/>
      <c r="E63" s="5" t="s">
        <v>18</v>
      </c>
      <c r="F63" s="5">
        <v>61567889.253945403</v>
      </c>
      <c r="G63" s="5">
        <v>1491.1337141997813</v>
      </c>
      <c r="H63" s="5">
        <v>0</v>
      </c>
      <c r="I63" s="5">
        <v>0</v>
      </c>
      <c r="J63" s="5">
        <v>375940.93063303159</v>
      </c>
      <c r="K63" s="5">
        <v>155796.44404741458</v>
      </c>
      <c r="L63" s="5">
        <v>129455.49495940894</v>
      </c>
      <c r="M63" s="5">
        <v>34982.62296747919</v>
      </c>
      <c r="N63" s="5">
        <v>2031.1847399988756</v>
      </c>
      <c r="O63" s="5">
        <v>796.31565000031958</v>
      </c>
      <c r="P63" s="5">
        <v>128643.96704247157</v>
      </c>
      <c r="Q63" s="5">
        <v>43334.10607500215</v>
      </c>
      <c r="R63" s="5">
        <v>4460.4494999930039</v>
      </c>
      <c r="S63" s="5">
        <v>31771.258642482993</v>
      </c>
      <c r="T63" s="5">
        <v>0</v>
      </c>
      <c r="U63" s="5">
        <v>1500.1174499987537</v>
      </c>
      <c r="V63" s="5">
        <v>163366.66666666663</v>
      </c>
      <c r="W63" s="5">
        <f t="shared" si="0"/>
        <v>910204.02542148181</v>
      </c>
    </row>
    <row r="64" spans="1:25" x14ac:dyDescent="0.35">
      <c r="A64" s="18">
        <v>305</v>
      </c>
      <c r="B64" s="58" t="s">
        <v>37</v>
      </c>
      <c r="C64" s="59" t="s">
        <v>38</v>
      </c>
      <c r="D64" s="22" t="s">
        <v>47</v>
      </c>
      <c r="E64" s="5" t="s">
        <v>18</v>
      </c>
      <c r="F64" s="5">
        <v>16224886.871961899</v>
      </c>
      <c r="G64" s="5">
        <v>84.3</v>
      </c>
      <c r="H64" s="5">
        <v>72.3</v>
      </c>
      <c r="I64" s="5">
        <v>1145.8</v>
      </c>
      <c r="J64" s="5">
        <v>17.5</v>
      </c>
      <c r="K64" s="5">
        <v>4814.1000000000004</v>
      </c>
      <c r="L64" s="5">
        <f>SUM(195.7+10939.1)</f>
        <v>11134.800000000001</v>
      </c>
      <c r="M64" s="5">
        <v>56</v>
      </c>
      <c r="N64" s="5">
        <v>0</v>
      </c>
      <c r="O64" s="5">
        <v>27.3</v>
      </c>
      <c r="P64" s="5">
        <f>SUM(59.8+9505.2+232.8)</f>
        <v>9797.7999999999993</v>
      </c>
      <c r="Q64" s="5">
        <v>19387.957484997401</v>
      </c>
      <c r="R64" s="5">
        <v>467.5</v>
      </c>
      <c r="S64" s="5">
        <v>16126.7831399973</v>
      </c>
      <c r="T64" s="5">
        <v>0</v>
      </c>
      <c r="U64" s="5">
        <v>0</v>
      </c>
      <c r="V64" s="5">
        <v>261900</v>
      </c>
      <c r="W64" s="5">
        <f>SUM(G64:U64)</f>
        <v>63132.140624994703</v>
      </c>
      <c r="X64" s="8">
        <v>98</v>
      </c>
    </row>
    <row r="65" spans="1:25" x14ac:dyDescent="0.35">
      <c r="A65" s="18">
        <v>306</v>
      </c>
      <c r="B65" s="58" t="s">
        <v>33</v>
      </c>
      <c r="C65" s="59" t="s">
        <v>34</v>
      </c>
      <c r="D65" s="22" t="s">
        <v>47</v>
      </c>
      <c r="E65" s="5" t="s">
        <v>18</v>
      </c>
      <c r="F65" s="5">
        <v>8926591.5222800206</v>
      </c>
      <c r="G65" s="5">
        <v>115.4</v>
      </c>
      <c r="H65" s="5">
        <v>0</v>
      </c>
      <c r="I65" s="5">
        <v>0</v>
      </c>
      <c r="J65" s="5">
        <v>0</v>
      </c>
      <c r="K65" s="5">
        <v>81707.899999999994</v>
      </c>
      <c r="L65" s="5">
        <f>SUM(4.8+187.4+41.4)</f>
        <v>233.60000000000002</v>
      </c>
      <c r="M65" s="5">
        <v>4.0000000000000003E-5</v>
      </c>
      <c r="N65" s="5">
        <v>0</v>
      </c>
      <c r="O65" s="5">
        <v>0</v>
      </c>
      <c r="P65" s="5">
        <v>5.7</v>
      </c>
      <c r="Q65" s="5">
        <v>1.5129173264619801E-4</v>
      </c>
      <c r="R65" s="5">
        <v>1391.5</v>
      </c>
      <c r="S65" s="5">
        <v>9.8443136505706999E-5</v>
      </c>
      <c r="T65" s="5">
        <v>0</v>
      </c>
      <c r="U65" s="5">
        <v>0.5</v>
      </c>
      <c r="V65" s="5">
        <v>0</v>
      </c>
      <c r="W65" s="5">
        <f>SUM(G65:U65)</f>
        <v>83454.600289734866</v>
      </c>
      <c r="X65" s="8">
        <v>93</v>
      </c>
    </row>
    <row r="66" spans="1:25" x14ac:dyDescent="0.35">
      <c r="A66" s="18">
        <v>307</v>
      </c>
      <c r="B66" s="55" t="s">
        <v>179</v>
      </c>
      <c r="C66" s="60" t="s">
        <v>178</v>
      </c>
      <c r="D66" s="13"/>
      <c r="E66" s="5" t="s">
        <v>18</v>
      </c>
      <c r="F66" s="5">
        <v>1416393.8244518901</v>
      </c>
      <c r="G66" s="5">
        <v>1656.6898608009994</v>
      </c>
      <c r="H66" s="5">
        <v>0</v>
      </c>
      <c r="I66" s="5">
        <v>0</v>
      </c>
      <c r="J66" s="5">
        <v>332.63889890202307</v>
      </c>
      <c r="K66" s="5">
        <v>137.27024999987543</v>
      </c>
      <c r="L66" s="5">
        <v>0.94477499999985737</v>
      </c>
      <c r="M66" s="5">
        <v>70.691399999983673</v>
      </c>
      <c r="N66" s="5">
        <v>29.788200000018652</v>
      </c>
      <c r="O66" s="5">
        <v>0</v>
      </c>
      <c r="P66" s="5">
        <v>25.416299999993804</v>
      </c>
      <c r="Q66" s="5">
        <v>1918.96955249903</v>
      </c>
      <c r="R66" s="5">
        <v>603.5444999998806</v>
      </c>
      <c r="S66" s="5">
        <v>3489.917340000688</v>
      </c>
      <c r="T66" s="5">
        <v>0</v>
      </c>
      <c r="U66" s="5">
        <v>0</v>
      </c>
      <c r="V66" s="5">
        <v>0</v>
      </c>
      <c r="W66" s="5">
        <f t="shared" si="0"/>
        <v>8265.8710772024933</v>
      </c>
    </row>
    <row r="67" spans="1:25" x14ac:dyDescent="0.35">
      <c r="A67" s="8">
        <v>308</v>
      </c>
      <c r="B67" s="28" t="s">
        <v>181</v>
      </c>
      <c r="C67" s="34" t="s">
        <v>180</v>
      </c>
      <c r="E67" s="5" t="s">
        <v>18</v>
      </c>
      <c r="F67" s="5">
        <v>4164706.7225468201</v>
      </c>
      <c r="G67" s="5">
        <v>2753.3926835977013</v>
      </c>
      <c r="H67" s="5">
        <v>0</v>
      </c>
      <c r="I67" s="5">
        <v>0</v>
      </c>
      <c r="J67" s="5">
        <v>517.72737920641487</v>
      </c>
      <c r="K67" s="5">
        <v>108.3167864998519</v>
      </c>
      <c r="L67" s="5">
        <v>11.0927700000257</v>
      </c>
      <c r="M67" s="5">
        <v>452.12363234963016</v>
      </c>
      <c r="N67" s="5">
        <v>26.08320000002373</v>
      </c>
      <c r="O67" s="5">
        <v>0</v>
      </c>
      <c r="P67" s="5">
        <v>188.10285000003699</v>
      </c>
      <c r="Q67" s="5">
        <v>5049.3592500000195</v>
      </c>
      <c r="R67" s="5">
        <v>474.61049999994634</v>
      </c>
      <c r="S67" s="5">
        <v>8495.4093899998097</v>
      </c>
      <c r="T67" s="5">
        <v>0</v>
      </c>
      <c r="U67" s="5">
        <v>25.156949999984768</v>
      </c>
      <c r="V67" s="5">
        <v>0</v>
      </c>
      <c r="W67" s="5">
        <f t="shared" si="0"/>
        <v>18101.375391653444</v>
      </c>
    </row>
    <row r="68" spans="1:25" x14ac:dyDescent="0.35">
      <c r="A68" s="8">
        <v>309</v>
      </c>
      <c r="B68" s="27" t="s">
        <v>137</v>
      </c>
      <c r="C68" s="34" t="s">
        <v>136</v>
      </c>
      <c r="E68" s="5" t="s">
        <v>18</v>
      </c>
      <c r="F68" s="5">
        <v>27577670.904787801</v>
      </c>
      <c r="G68" s="5">
        <v>179.85048120004635</v>
      </c>
      <c r="H68" s="5">
        <v>12010.609650001295</v>
      </c>
      <c r="I68" s="5">
        <v>0</v>
      </c>
      <c r="J68" s="5">
        <v>2166.8637031389876</v>
      </c>
      <c r="K68" s="5">
        <v>2325.5047900513669</v>
      </c>
      <c r="L68" s="5">
        <v>10501.693751247623</v>
      </c>
      <c r="M68" s="5">
        <v>4287.1666499988032</v>
      </c>
      <c r="N68" s="5">
        <v>12.893399999986547</v>
      </c>
      <c r="O68" s="5">
        <v>0</v>
      </c>
      <c r="P68" s="5">
        <v>7669.2777524989297</v>
      </c>
      <c r="Q68" s="5">
        <v>6569.3225324987989</v>
      </c>
      <c r="R68" s="5">
        <v>78.471899999921604</v>
      </c>
      <c r="S68" s="5">
        <v>5950.0818000019444</v>
      </c>
      <c r="T68" s="5">
        <v>0</v>
      </c>
      <c r="U68" s="5">
        <v>0</v>
      </c>
      <c r="V68" s="5">
        <v>115001.66666666666</v>
      </c>
      <c r="W68" s="5">
        <f t="shared" si="0"/>
        <v>51751.736410637706</v>
      </c>
    </row>
    <row r="69" spans="1:25" x14ac:dyDescent="0.35">
      <c r="A69" s="8">
        <v>311</v>
      </c>
      <c r="B69" s="27" t="s">
        <v>139</v>
      </c>
      <c r="C69" s="34" t="s">
        <v>138</v>
      </c>
      <c r="E69" s="5" t="s">
        <v>18</v>
      </c>
      <c r="F69" s="5">
        <v>42050887.955707803</v>
      </c>
      <c r="G69" s="5">
        <v>104866.74162902169</v>
      </c>
      <c r="H69" s="5">
        <v>692.11159875006229</v>
      </c>
      <c r="I69" s="5">
        <v>0</v>
      </c>
      <c r="J69" s="5">
        <v>314147.78174094623</v>
      </c>
      <c r="K69" s="5">
        <v>7223.9413837505035</v>
      </c>
      <c r="L69" s="5">
        <v>15.360929999994662</v>
      </c>
      <c r="M69" s="5">
        <v>116554.03901113477</v>
      </c>
      <c r="N69" s="5">
        <v>11128.221292491022</v>
      </c>
      <c r="O69" s="5">
        <v>3857.4741250480542</v>
      </c>
      <c r="P69" s="5">
        <v>118256.64115789857</v>
      </c>
      <c r="Q69" s="5">
        <v>27902.655104954742</v>
      </c>
      <c r="R69" s="5">
        <v>1870.8768000003467</v>
      </c>
      <c r="S69" s="5">
        <v>80509.731509999518</v>
      </c>
      <c r="T69" s="5">
        <v>0</v>
      </c>
      <c r="U69" s="5">
        <v>1.0744499999993216</v>
      </c>
      <c r="V69" s="5">
        <v>52800</v>
      </c>
      <c r="W69" s="5">
        <f t="shared" si="0"/>
        <v>787026.65073399537</v>
      </c>
    </row>
    <row r="70" spans="1:25" x14ac:dyDescent="0.35">
      <c r="A70" s="8">
        <v>313</v>
      </c>
      <c r="B70" s="27" t="s">
        <v>183</v>
      </c>
      <c r="C70" s="34" t="s">
        <v>182</v>
      </c>
      <c r="E70" s="5" t="s">
        <v>18</v>
      </c>
      <c r="F70" s="5">
        <v>1088350.7297104101</v>
      </c>
      <c r="G70" s="5">
        <v>4511.4384510013251</v>
      </c>
      <c r="H70" s="5">
        <v>821.50964999994221</v>
      </c>
      <c r="I70" s="5">
        <v>57.760950000027464</v>
      </c>
      <c r="J70" s="5">
        <v>366.56134691423154</v>
      </c>
      <c r="K70" s="5">
        <v>12.448800000005917</v>
      </c>
      <c r="L70" s="5">
        <v>68.661134100010756</v>
      </c>
      <c r="M70" s="5">
        <v>574.57243739948944</v>
      </c>
      <c r="N70" s="5">
        <v>264.92880375006678</v>
      </c>
      <c r="O70" s="5">
        <v>0</v>
      </c>
      <c r="P70" s="5">
        <v>202.36710000005485</v>
      </c>
      <c r="Q70" s="5">
        <v>391.30913250001572</v>
      </c>
      <c r="R70" s="5">
        <v>24.675300000001108</v>
      </c>
      <c r="S70" s="5">
        <v>2143.0775924996251</v>
      </c>
      <c r="T70" s="5">
        <v>0</v>
      </c>
      <c r="U70" s="5">
        <v>0</v>
      </c>
      <c r="V70" s="5">
        <v>0</v>
      </c>
      <c r="W70" s="5">
        <f t="shared" si="0"/>
        <v>9439.3106981647961</v>
      </c>
    </row>
    <row r="71" spans="1:25" x14ac:dyDescent="0.35">
      <c r="A71" s="8">
        <v>315</v>
      </c>
      <c r="B71" s="27" t="s">
        <v>185</v>
      </c>
      <c r="C71" s="36" t="s">
        <v>184</v>
      </c>
      <c r="E71" s="5" t="s">
        <v>18</v>
      </c>
      <c r="F71" s="5">
        <v>1064616.762175</v>
      </c>
      <c r="G71" s="5">
        <v>1003.1856587999142</v>
      </c>
      <c r="H71" s="5">
        <v>1713.4883999982508</v>
      </c>
      <c r="I71" s="5">
        <v>0</v>
      </c>
      <c r="J71" s="5">
        <v>168.72139180773604</v>
      </c>
      <c r="K71" s="5">
        <v>5.8168500000040888</v>
      </c>
      <c r="L71" s="5">
        <v>50.573250000006595</v>
      </c>
      <c r="M71" s="5">
        <v>37.309350000030186</v>
      </c>
      <c r="N71" s="5">
        <v>76.248900000038844</v>
      </c>
      <c r="O71" s="5">
        <v>3.704999999994283E-2</v>
      </c>
      <c r="P71" s="5">
        <v>2.8528500000016863</v>
      </c>
      <c r="Q71" s="5">
        <v>2996.7484950009257</v>
      </c>
      <c r="R71" s="5">
        <v>154.49850000023812</v>
      </c>
      <c r="S71" s="5">
        <v>5312.8699649957234</v>
      </c>
      <c r="T71" s="5">
        <v>0</v>
      </c>
      <c r="U71" s="5">
        <v>0</v>
      </c>
      <c r="V71" s="5">
        <v>3146</v>
      </c>
      <c r="W71" s="5">
        <f t="shared" ref="W71:W87" si="1">SUM(G71:U71)</f>
        <v>11522.35066060287</v>
      </c>
    </row>
    <row r="72" spans="1:25" s="12" customFormat="1" x14ac:dyDescent="0.35">
      <c r="A72" s="20">
        <v>316</v>
      </c>
      <c r="B72" s="61" t="s">
        <v>203</v>
      </c>
      <c r="C72" s="62" t="s">
        <v>202</v>
      </c>
      <c r="E72" s="12" t="s">
        <v>18</v>
      </c>
      <c r="F72" s="21">
        <v>325005.8</v>
      </c>
      <c r="G72" s="12">
        <v>116.26290000005379</v>
      </c>
      <c r="H72" s="12">
        <v>47.794499999966483</v>
      </c>
      <c r="I72" s="12">
        <v>0</v>
      </c>
      <c r="J72" s="12">
        <v>5.6130750000016887</v>
      </c>
      <c r="K72" s="12">
        <v>7.187700000003213</v>
      </c>
      <c r="L72" s="12">
        <v>2.1118499999994329</v>
      </c>
      <c r="M72" s="12">
        <v>9.5959499999989877</v>
      </c>
      <c r="N72" s="12">
        <v>8.5955999999961765</v>
      </c>
      <c r="O72" s="12">
        <v>0</v>
      </c>
      <c r="P72" s="12">
        <v>0.11115000000004147</v>
      </c>
      <c r="Q72" s="12">
        <v>1133.4021074999976</v>
      </c>
      <c r="R72" s="12">
        <v>14.894100000000684</v>
      </c>
      <c r="S72" s="12">
        <v>1722.4544999976556</v>
      </c>
      <c r="T72" s="12">
        <v>0</v>
      </c>
      <c r="U72" s="12">
        <v>0</v>
      </c>
      <c r="V72" s="12">
        <v>18166.666666666672</v>
      </c>
      <c r="W72" s="12">
        <f>SUM(G72:U72)</f>
        <v>3068.0234324976736</v>
      </c>
      <c r="Y72" s="12" t="s">
        <v>207</v>
      </c>
    </row>
    <row r="73" spans="1:25" x14ac:dyDescent="0.35">
      <c r="A73" s="8">
        <v>3069</v>
      </c>
      <c r="B73" s="27" t="s">
        <v>187</v>
      </c>
      <c r="C73" s="34" t="s">
        <v>186</v>
      </c>
      <c r="E73" s="5" t="s">
        <v>18</v>
      </c>
      <c r="F73" s="5">
        <v>730791.77756186796</v>
      </c>
      <c r="G73" s="5">
        <v>584.83973331933953</v>
      </c>
      <c r="H73" s="5">
        <v>9720.2647899262629</v>
      </c>
      <c r="I73" s="5">
        <v>0</v>
      </c>
      <c r="J73" s="5">
        <v>73.515317664270611</v>
      </c>
      <c r="K73" s="5">
        <v>33.789599995353427</v>
      </c>
      <c r="L73" s="5">
        <v>2.73845812462161</v>
      </c>
      <c r="M73" s="5">
        <v>137.49254998090532</v>
      </c>
      <c r="N73" s="5">
        <v>10.077599998602611</v>
      </c>
      <c r="O73" s="5">
        <v>0</v>
      </c>
      <c r="P73" s="5">
        <v>0.22229999996942568</v>
      </c>
      <c r="Q73" s="5">
        <v>1123.0503373456586</v>
      </c>
      <c r="R73" s="5">
        <v>366.79499994951613</v>
      </c>
      <c r="S73" s="5">
        <v>2169.6072446997459</v>
      </c>
      <c r="T73" s="5">
        <v>0</v>
      </c>
      <c r="U73" s="5">
        <v>1.6672499997697263</v>
      </c>
      <c r="V73" s="5">
        <v>18166.666666666672</v>
      </c>
      <c r="W73" s="5">
        <f t="shared" si="1"/>
        <v>14224.060181004012</v>
      </c>
    </row>
    <row r="74" spans="1:25" x14ac:dyDescent="0.35">
      <c r="A74" s="8">
        <v>3525</v>
      </c>
      <c r="B74" s="27" t="s">
        <v>189</v>
      </c>
      <c r="C74" s="36" t="s">
        <v>188</v>
      </c>
      <c r="E74" s="5" t="s">
        <v>18</v>
      </c>
      <c r="F74" s="5">
        <v>2556614.4055723199</v>
      </c>
      <c r="G74" s="5">
        <v>584.83973340051375</v>
      </c>
      <c r="H74" s="5">
        <v>4535.3275499969241</v>
      </c>
      <c r="I74" s="5">
        <v>0</v>
      </c>
      <c r="J74" s="5">
        <v>240.38407662005079</v>
      </c>
      <c r="K74" s="5">
        <v>181.23655875000233</v>
      </c>
      <c r="L74" s="5">
        <v>21.800683124986382</v>
      </c>
      <c r="M74" s="5">
        <v>231.19200000024102</v>
      </c>
      <c r="N74" s="5">
        <v>782.607149999532</v>
      </c>
      <c r="O74" s="5">
        <v>0</v>
      </c>
      <c r="P74" s="5">
        <v>4.1866499999981421</v>
      </c>
      <c r="Q74" s="5">
        <v>6025.0747050015161</v>
      </c>
      <c r="R74" s="5">
        <v>179.84069999991476</v>
      </c>
      <c r="S74" s="5">
        <v>7765.0390350016942</v>
      </c>
      <c r="T74" s="5">
        <v>0</v>
      </c>
      <c r="U74" s="5">
        <v>3.4085999999989309</v>
      </c>
      <c r="V74" s="5">
        <v>18166.666666666668</v>
      </c>
      <c r="W74" s="5">
        <f t="shared" si="1"/>
        <v>20554.937441895374</v>
      </c>
    </row>
    <row r="75" spans="1:25" x14ac:dyDescent="0.35">
      <c r="A75" s="8">
        <v>4248</v>
      </c>
      <c r="B75" s="27" t="s">
        <v>140</v>
      </c>
      <c r="C75" s="36" t="s">
        <v>141</v>
      </c>
      <c r="E75" s="5" t="s">
        <v>18</v>
      </c>
      <c r="F75" s="5">
        <v>569351.00560865295</v>
      </c>
      <c r="G75" s="5">
        <v>15076.213053524118</v>
      </c>
      <c r="H75" s="5">
        <v>0</v>
      </c>
      <c r="I75" s="5">
        <v>1.4820000002885785</v>
      </c>
      <c r="J75" s="5">
        <v>2233.441621661641</v>
      </c>
      <c r="K75" s="5">
        <v>19.006650003704884</v>
      </c>
      <c r="L75" s="5">
        <v>3.1122000006010104</v>
      </c>
      <c r="M75" s="5">
        <v>479.42700009296971</v>
      </c>
      <c r="N75" s="5">
        <v>0</v>
      </c>
      <c r="O75" s="5">
        <v>0</v>
      </c>
      <c r="P75" s="5">
        <v>614.23435136961405</v>
      </c>
      <c r="Q75" s="5">
        <v>613.36645511936865</v>
      </c>
      <c r="R75" s="5">
        <v>41.125500007988165</v>
      </c>
      <c r="S75" s="5">
        <v>812.47686015856073</v>
      </c>
      <c r="T75" s="5">
        <v>0</v>
      </c>
      <c r="U75" s="5">
        <v>0.33345000006529374</v>
      </c>
      <c r="V75" s="5">
        <v>0</v>
      </c>
      <c r="W75" s="5">
        <f t="shared" si="1"/>
        <v>19894.219141938916</v>
      </c>
    </row>
    <row r="76" spans="1:25" x14ac:dyDescent="0.35">
      <c r="A76" s="8">
        <v>4431</v>
      </c>
      <c r="B76" s="27" t="s">
        <v>191</v>
      </c>
      <c r="C76" s="34" t="s">
        <v>190</v>
      </c>
      <c r="E76" s="5" t="s">
        <v>18</v>
      </c>
      <c r="F76" s="5">
        <v>3172084.3462236701</v>
      </c>
      <c r="G76" s="5">
        <v>1971.7965539997542</v>
      </c>
      <c r="H76" s="5">
        <v>5731.7091000077244</v>
      </c>
      <c r="I76" s="5">
        <v>0</v>
      </c>
      <c r="J76" s="5">
        <v>117.92357550625738</v>
      </c>
      <c r="K76" s="5">
        <v>1120.9107000001513</v>
      </c>
      <c r="L76" s="5">
        <v>10.984398749995785</v>
      </c>
      <c r="M76" s="5">
        <v>333.26663954985111</v>
      </c>
      <c r="N76" s="5">
        <v>939.83067749949726</v>
      </c>
      <c r="O76" s="5">
        <v>4.0446744000007415</v>
      </c>
      <c r="P76" s="5">
        <v>0</v>
      </c>
      <c r="Q76" s="5">
        <v>2672.8184925021424</v>
      </c>
      <c r="R76" s="5">
        <v>196.51319999996642</v>
      </c>
      <c r="S76" s="5">
        <v>7090.0732500006352</v>
      </c>
      <c r="T76" s="5">
        <v>0</v>
      </c>
      <c r="U76" s="5">
        <v>0</v>
      </c>
      <c r="V76" s="5">
        <v>72600.000000000015</v>
      </c>
      <c r="W76" s="5">
        <f t="shared" si="1"/>
        <v>20189.871262215976</v>
      </c>
    </row>
    <row r="77" spans="1:25" x14ac:dyDescent="0.35">
      <c r="A77" s="8">
        <v>5288</v>
      </c>
      <c r="B77" s="30" t="s">
        <v>21</v>
      </c>
      <c r="C77" s="57" t="s">
        <v>22</v>
      </c>
      <c r="D77" s="9"/>
      <c r="E77" s="5" t="s">
        <v>18</v>
      </c>
      <c r="F77" s="6">
        <v>4506653</v>
      </c>
      <c r="G77" s="6">
        <v>2229.7045679981034</v>
      </c>
      <c r="H77" s="6">
        <v>11176.854974995898</v>
      </c>
      <c r="I77" s="6">
        <v>0</v>
      </c>
      <c r="J77" s="6">
        <v>11225.03850000748</v>
      </c>
      <c r="K77" s="6">
        <v>2252.9615940017293</v>
      </c>
      <c r="L77" s="6">
        <v>240.84537750032487</v>
      </c>
      <c r="M77" s="6">
        <v>2614.3973856009547</v>
      </c>
      <c r="N77" s="6">
        <v>3872.5938225007371</v>
      </c>
      <c r="O77" s="6">
        <v>0</v>
      </c>
      <c r="P77" s="6">
        <v>62.799750000059923</v>
      </c>
      <c r="Q77" s="6">
        <v>9321.0982800021375</v>
      </c>
      <c r="R77" s="6">
        <v>1916.2260000013569</v>
      </c>
      <c r="S77" s="6">
        <v>16773.7595024974</v>
      </c>
      <c r="T77" s="6">
        <v>0</v>
      </c>
      <c r="U77" s="5">
        <v>0</v>
      </c>
      <c r="V77" s="5">
        <v>0</v>
      </c>
      <c r="W77" s="5">
        <f t="shared" si="1"/>
        <v>61686.279755106174</v>
      </c>
    </row>
    <row r="78" spans="1:25" x14ac:dyDescent="0.35">
      <c r="A78" s="8">
        <v>5719</v>
      </c>
      <c r="B78" s="27" t="s">
        <v>193</v>
      </c>
      <c r="C78" s="34" t="s">
        <v>192</v>
      </c>
      <c r="E78" s="5" t="s">
        <v>18</v>
      </c>
      <c r="F78" s="5">
        <v>599003.97590420803</v>
      </c>
      <c r="G78" s="5">
        <v>264.31469999917721</v>
      </c>
      <c r="H78" s="5">
        <v>0</v>
      </c>
      <c r="I78" s="5">
        <v>0</v>
      </c>
      <c r="J78" s="5">
        <v>0</v>
      </c>
      <c r="K78" s="5">
        <v>0.37049999999995359</v>
      </c>
      <c r="L78" s="5">
        <v>0.11115000000018871</v>
      </c>
      <c r="M78" s="5">
        <v>1.9265999999971921</v>
      </c>
      <c r="N78" s="5">
        <v>1.1485499999997546</v>
      </c>
      <c r="O78" s="5">
        <v>0</v>
      </c>
      <c r="P78" s="5">
        <v>12.74519999995815</v>
      </c>
      <c r="Q78" s="5">
        <v>432.77363999988438</v>
      </c>
      <c r="R78" s="5">
        <v>15.338699999990579</v>
      </c>
      <c r="S78" s="5">
        <v>557.65622250000069</v>
      </c>
      <c r="T78" s="5">
        <v>0</v>
      </c>
      <c r="U78" s="5">
        <v>0</v>
      </c>
      <c r="V78" s="5">
        <v>0</v>
      </c>
      <c r="W78" s="5">
        <f t="shared" si="1"/>
        <v>1286.3852624990081</v>
      </c>
    </row>
    <row r="79" spans="1:25" x14ac:dyDescent="0.35">
      <c r="A79" s="8">
        <v>5981</v>
      </c>
      <c r="B79" s="27" t="s">
        <v>91</v>
      </c>
      <c r="C79" s="34" t="s">
        <v>90</v>
      </c>
      <c r="E79" s="5" t="s">
        <v>18</v>
      </c>
      <c r="F79" s="5">
        <v>134.71327189308099</v>
      </c>
      <c r="G79" s="5">
        <v>0.37573113181688478</v>
      </c>
      <c r="H79" s="5">
        <v>0</v>
      </c>
      <c r="I79" s="5">
        <v>0</v>
      </c>
      <c r="J79" s="5">
        <v>1.3006503660192532E-2</v>
      </c>
      <c r="K79" s="5">
        <v>0</v>
      </c>
      <c r="L79" s="5">
        <v>0</v>
      </c>
      <c r="M79" s="5">
        <v>3.8717813762532889E-3</v>
      </c>
      <c r="N79" s="5">
        <v>0</v>
      </c>
      <c r="O79" s="5">
        <v>0</v>
      </c>
      <c r="P79" s="5">
        <v>2.02005984846991E-3</v>
      </c>
      <c r="Q79" s="5">
        <v>2.7241348748338612E-2</v>
      </c>
      <c r="R79" s="5">
        <v>3.3836002462010462E-2</v>
      </c>
      <c r="S79" s="5">
        <v>0.12942270941721007</v>
      </c>
      <c r="T79" s="5">
        <v>0</v>
      </c>
      <c r="U79" s="5">
        <v>0</v>
      </c>
      <c r="V79" s="5">
        <v>0</v>
      </c>
      <c r="W79" s="5">
        <f t="shared" si="1"/>
        <v>0.58512953732935968</v>
      </c>
    </row>
    <row r="80" spans="1:25" x14ac:dyDescent="0.35">
      <c r="A80" s="8">
        <v>6297</v>
      </c>
      <c r="B80" s="27" t="s">
        <v>143</v>
      </c>
      <c r="C80" s="34" t="s">
        <v>142</v>
      </c>
      <c r="E80" s="5" t="s">
        <v>18</v>
      </c>
      <c r="F80" s="5">
        <v>4994390.6052715201</v>
      </c>
      <c r="G80" s="5">
        <v>21.340800000003505</v>
      </c>
      <c r="H80" s="5">
        <v>50.054550000005783</v>
      </c>
      <c r="I80" s="5">
        <v>0</v>
      </c>
      <c r="J80" s="5">
        <v>32.548014533836849</v>
      </c>
      <c r="K80" s="5">
        <v>42.533399999935043</v>
      </c>
      <c r="L80" s="5">
        <v>66.282913124974527</v>
      </c>
      <c r="M80" s="5">
        <v>49.387650000039706</v>
      </c>
      <c r="N80" s="5">
        <v>0.11114999999992102</v>
      </c>
      <c r="O80" s="5">
        <v>0</v>
      </c>
      <c r="P80" s="5">
        <v>1992.6601500006907</v>
      </c>
      <c r="Q80" s="5">
        <v>988.51437750001685</v>
      </c>
      <c r="R80" s="5">
        <v>21.563099999994794</v>
      </c>
      <c r="S80" s="5">
        <v>964.44114000039042</v>
      </c>
      <c r="T80" s="5">
        <v>0</v>
      </c>
      <c r="U80" s="5">
        <v>0</v>
      </c>
      <c r="V80" s="5">
        <v>0</v>
      </c>
      <c r="W80" s="5">
        <f t="shared" si="1"/>
        <v>4229.4372451598883</v>
      </c>
    </row>
    <row r="81" spans="1:24" x14ac:dyDescent="0.35">
      <c r="A81" s="8">
        <v>6557</v>
      </c>
      <c r="B81" s="27" t="s">
        <v>195</v>
      </c>
      <c r="C81" s="36" t="s">
        <v>194</v>
      </c>
      <c r="E81" s="5" t="s">
        <v>18</v>
      </c>
      <c r="F81" s="5">
        <v>979860.05672902497</v>
      </c>
      <c r="G81" s="5">
        <v>10.003499998918473</v>
      </c>
      <c r="H81" s="5">
        <v>0</v>
      </c>
      <c r="I81" s="5">
        <v>0</v>
      </c>
      <c r="J81" s="5">
        <v>0</v>
      </c>
      <c r="K81" s="5">
        <v>0.25934999997169106</v>
      </c>
      <c r="L81" s="5">
        <v>5.5574999993966277E-2</v>
      </c>
      <c r="M81" s="5">
        <v>4.0384499995483649</v>
      </c>
      <c r="N81" s="5">
        <v>8.4288749990769282E-2</v>
      </c>
      <c r="O81" s="5">
        <v>0</v>
      </c>
      <c r="P81" s="5">
        <v>5.2610999994224423</v>
      </c>
      <c r="Q81" s="5">
        <v>400.80134245592149</v>
      </c>
      <c r="R81" s="5">
        <v>45.793799994968204</v>
      </c>
      <c r="S81" s="5">
        <v>2098.0414647687398</v>
      </c>
      <c r="T81" s="5">
        <v>0</v>
      </c>
      <c r="U81" s="5">
        <v>0.2222999999754105</v>
      </c>
      <c r="V81" s="5">
        <v>0</v>
      </c>
      <c r="W81" s="5">
        <f t="shared" si="1"/>
        <v>2564.5611709674504</v>
      </c>
    </row>
    <row r="82" spans="1:24" x14ac:dyDescent="0.35">
      <c r="A82" s="8">
        <v>6662</v>
      </c>
      <c r="B82" s="27" t="s">
        <v>197</v>
      </c>
      <c r="C82" s="34" t="s">
        <v>196</v>
      </c>
      <c r="E82" s="5" t="s">
        <v>18</v>
      </c>
      <c r="F82" s="5">
        <v>526575.67489443999</v>
      </c>
      <c r="G82" s="5">
        <v>0</v>
      </c>
      <c r="H82" s="5">
        <v>0</v>
      </c>
      <c r="I82" s="5">
        <v>0</v>
      </c>
      <c r="J82" s="5">
        <v>0</v>
      </c>
      <c r="K82" s="5">
        <v>0.85215000000004759</v>
      </c>
      <c r="L82" s="5">
        <v>0.72247500000026288</v>
      </c>
      <c r="M82" s="5">
        <v>3.7049999999987239E-2</v>
      </c>
      <c r="N82" s="5">
        <v>0</v>
      </c>
      <c r="O82" s="5">
        <v>0</v>
      </c>
      <c r="P82" s="5">
        <v>0</v>
      </c>
      <c r="Q82" s="5">
        <v>141.10862999996735</v>
      </c>
      <c r="R82" s="5">
        <v>0.22229999999992336</v>
      </c>
      <c r="S82" s="5">
        <v>735.66850499990937</v>
      </c>
      <c r="T82" s="5">
        <v>0</v>
      </c>
      <c r="U82" s="5">
        <v>0</v>
      </c>
      <c r="V82" s="5">
        <v>0</v>
      </c>
      <c r="W82" s="5">
        <f t="shared" si="1"/>
        <v>878.61110999987693</v>
      </c>
    </row>
    <row r="83" spans="1:24" x14ac:dyDescent="0.35">
      <c r="A83" s="8">
        <v>7150</v>
      </c>
      <c r="B83" s="27" t="s">
        <v>145</v>
      </c>
      <c r="C83" s="34" t="s">
        <v>144</v>
      </c>
      <c r="E83" s="5" t="s">
        <v>18</v>
      </c>
      <c r="F83" s="5">
        <v>130873.13325145</v>
      </c>
      <c r="G83" s="5">
        <v>1410.0489010818794</v>
      </c>
      <c r="H83" s="5">
        <v>0</v>
      </c>
      <c r="I83" s="5">
        <v>0</v>
      </c>
      <c r="J83" s="5">
        <v>134.45868658373834</v>
      </c>
      <c r="K83" s="5">
        <v>184.91558684192518</v>
      </c>
      <c r="L83" s="5">
        <v>0.19590187515008697</v>
      </c>
      <c r="M83" s="5">
        <v>29.936400022956096</v>
      </c>
      <c r="N83" s="5">
        <v>19.016838764578107</v>
      </c>
      <c r="O83" s="5">
        <v>0</v>
      </c>
      <c r="P83" s="5">
        <v>10.966800008411401</v>
      </c>
      <c r="Q83" s="5">
        <v>177.86778763633112</v>
      </c>
      <c r="R83" s="5">
        <v>16.005600012253545</v>
      </c>
      <c r="S83" s="5">
        <v>392.23167780089852</v>
      </c>
      <c r="T83" s="5">
        <v>0</v>
      </c>
      <c r="U83" s="5">
        <v>0</v>
      </c>
      <c r="V83" s="5">
        <v>0</v>
      </c>
      <c r="W83" s="5">
        <f t="shared" si="1"/>
        <v>2375.6441806281218</v>
      </c>
    </row>
    <row r="84" spans="1:24" x14ac:dyDescent="0.35">
      <c r="A84" s="18">
        <v>8352</v>
      </c>
      <c r="B84" s="27" t="s">
        <v>199</v>
      </c>
      <c r="C84" s="34" t="s">
        <v>198</v>
      </c>
      <c r="E84" s="5" t="s">
        <v>18</v>
      </c>
      <c r="F84" s="5">
        <v>2915384.83319605</v>
      </c>
      <c r="G84" s="5">
        <v>87.528846600012585</v>
      </c>
      <c r="H84" s="5">
        <v>0</v>
      </c>
      <c r="I84" s="5">
        <v>0</v>
      </c>
      <c r="J84" s="5">
        <v>71.308011257586955</v>
      </c>
      <c r="K84" s="5">
        <v>2.1535312499998494</v>
      </c>
      <c r="L84" s="5">
        <v>3.7790999999992017</v>
      </c>
      <c r="M84" s="5">
        <v>70.221680099961617</v>
      </c>
      <c r="N84" s="5">
        <v>0.15283124999976849</v>
      </c>
      <c r="O84" s="5">
        <v>0</v>
      </c>
      <c r="P84" s="5">
        <v>1614.1130011501095</v>
      </c>
      <c r="Q84" s="5">
        <v>3114.0524999998661</v>
      </c>
      <c r="R84" s="5">
        <v>139.60440000002086</v>
      </c>
      <c r="S84" s="5">
        <v>5011.4015249996601</v>
      </c>
      <c r="T84" s="5">
        <v>0</v>
      </c>
      <c r="U84" s="5">
        <v>38.161500000024652</v>
      </c>
      <c r="V84" s="5">
        <v>0</v>
      </c>
      <c r="W84" s="5">
        <f t="shared" si="1"/>
        <v>10152.47692660724</v>
      </c>
    </row>
    <row r="85" spans="1:24" x14ac:dyDescent="0.35">
      <c r="A85" s="8">
        <v>10060</v>
      </c>
      <c r="B85" s="27" t="s">
        <v>201</v>
      </c>
      <c r="C85" s="34" t="s">
        <v>200</v>
      </c>
      <c r="E85" s="5" t="s">
        <v>18</v>
      </c>
      <c r="F85" s="5">
        <v>2990447.5525370901</v>
      </c>
      <c r="G85" s="5">
        <v>1065.4839000009358</v>
      </c>
      <c r="H85" s="5">
        <v>0</v>
      </c>
      <c r="I85" s="5">
        <v>0</v>
      </c>
      <c r="J85" s="5">
        <v>4.0059374625619952</v>
      </c>
      <c r="K85" s="5">
        <v>9.4477499999812462</v>
      </c>
      <c r="L85" s="5">
        <v>5.6130749999981768</v>
      </c>
      <c r="M85" s="5">
        <v>3.0010500000018698</v>
      </c>
      <c r="N85" s="5">
        <v>37.235250000008257</v>
      </c>
      <c r="O85" s="5">
        <v>0</v>
      </c>
      <c r="P85" s="5">
        <v>51.091949999981999</v>
      </c>
      <c r="Q85" s="5">
        <v>2309.5895549998295</v>
      </c>
      <c r="R85" s="5">
        <v>102.92490000000224</v>
      </c>
      <c r="S85" s="5">
        <v>4015.5456899984365</v>
      </c>
      <c r="T85" s="5">
        <v>0</v>
      </c>
      <c r="U85" s="5">
        <v>0</v>
      </c>
      <c r="V85" s="5">
        <v>0</v>
      </c>
      <c r="W85" s="5">
        <f t="shared" si="1"/>
        <v>7603.9390574617373</v>
      </c>
    </row>
    <row r="86" spans="1:24" x14ac:dyDescent="0.35">
      <c r="A86" s="18">
        <v>10077</v>
      </c>
      <c r="B86" s="63" t="s">
        <v>147</v>
      </c>
      <c r="C86" s="64" t="s">
        <v>146</v>
      </c>
      <c r="D86" s="13"/>
      <c r="E86" s="13" t="s">
        <v>18</v>
      </c>
      <c r="F86" s="13">
        <v>21014505.573938899</v>
      </c>
      <c r="G86" s="13">
        <v>64.63817100002079</v>
      </c>
      <c r="H86" s="5">
        <v>0</v>
      </c>
      <c r="I86" s="5">
        <v>0</v>
      </c>
      <c r="J86" s="5">
        <v>28.896028036178645</v>
      </c>
      <c r="K86" s="5">
        <v>3163.7726737487374</v>
      </c>
      <c r="L86" s="5">
        <v>708.41096820014627</v>
      </c>
      <c r="M86" s="5">
        <v>2770.912480049295</v>
      </c>
      <c r="N86" s="5">
        <v>0.33622874999999153</v>
      </c>
      <c r="O86" s="5">
        <v>0</v>
      </c>
      <c r="P86" s="5">
        <v>1171.4833201502993</v>
      </c>
      <c r="Q86" s="5">
        <v>13278.518077510107</v>
      </c>
      <c r="R86" s="5">
        <v>922.54500000011842</v>
      </c>
      <c r="S86" s="5">
        <v>17348.138242496472</v>
      </c>
      <c r="T86" s="5">
        <v>0</v>
      </c>
      <c r="U86" s="5">
        <v>290.32379999985756</v>
      </c>
      <c r="V86" s="5">
        <v>0</v>
      </c>
      <c r="W86" s="5">
        <f t="shared" si="1"/>
        <v>39747.974989941235</v>
      </c>
    </row>
    <row r="87" spans="1:24" x14ac:dyDescent="0.35">
      <c r="A87" s="18">
        <v>11262</v>
      </c>
      <c r="B87" s="56" t="s">
        <v>45</v>
      </c>
      <c r="C87" s="59" t="s">
        <v>46</v>
      </c>
      <c r="D87" s="22" t="s">
        <v>48</v>
      </c>
      <c r="E87" s="13" t="s">
        <v>18</v>
      </c>
      <c r="F87" s="13">
        <v>13799960.340412</v>
      </c>
      <c r="G87" s="13">
        <v>579.89978271549001</v>
      </c>
      <c r="H87" s="5">
        <v>923.10074986695986</v>
      </c>
      <c r="I87" s="5">
        <v>15625.721531211149</v>
      </c>
      <c r="J87" s="5">
        <v>34163.810723819741</v>
      </c>
      <c r="K87" s="5">
        <v>98661.340558148848</v>
      </c>
      <c r="L87" s="5">
        <v>173487.01529644348</v>
      </c>
      <c r="M87" s="5">
        <v>13503.888038544748</v>
      </c>
      <c r="N87" s="5">
        <v>2176.3151471831675</v>
      </c>
      <c r="O87" s="5">
        <v>0</v>
      </c>
      <c r="P87" s="5">
        <v>127190.39734140169</v>
      </c>
      <c r="Q87" s="5">
        <v>35353.939914839699</v>
      </c>
      <c r="R87" s="5">
        <v>5268.9545992334515</v>
      </c>
      <c r="S87" s="5">
        <v>16464.401262607131</v>
      </c>
      <c r="T87" s="5">
        <v>0</v>
      </c>
      <c r="U87" s="5">
        <v>0</v>
      </c>
      <c r="V87" s="5">
        <v>162687.66666666663</v>
      </c>
      <c r="W87" s="5">
        <f t="shared" si="1"/>
        <v>523398.78494601563</v>
      </c>
      <c r="X87" s="8">
        <v>95</v>
      </c>
    </row>
    <row r="88" spans="1:24" x14ac:dyDescent="0.35">
      <c r="A88" s="18">
        <v>11262</v>
      </c>
      <c r="B88" s="56" t="s">
        <v>45</v>
      </c>
      <c r="C88" s="59" t="s">
        <v>46</v>
      </c>
      <c r="D88" s="22" t="s">
        <v>47</v>
      </c>
      <c r="E88" s="13" t="s">
        <v>18</v>
      </c>
      <c r="F88" s="13">
        <v>13799960.340412</v>
      </c>
      <c r="G88" s="13">
        <v>7.7</v>
      </c>
      <c r="H88" s="5">
        <v>45.8</v>
      </c>
      <c r="I88" s="5">
        <v>637.79999999999995</v>
      </c>
      <c r="J88" s="5">
        <v>17.5</v>
      </c>
      <c r="K88" s="5">
        <v>16588.099999999999</v>
      </c>
      <c r="L88" s="5">
        <f>SUM(179.5+10961.3)</f>
        <v>11140.8</v>
      </c>
      <c r="M88" s="5">
        <v>43.7</v>
      </c>
      <c r="N88" s="5">
        <v>0</v>
      </c>
      <c r="O88" s="5">
        <v>27.3</v>
      </c>
      <c r="P88" s="5">
        <f>SUM(59.8+108.9+9359.1)</f>
        <v>9527.8000000000011</v>
      </c>
      <c r="Q88" s="5">
        <v>35353.939914839699</v>
      </c>
      <c r="R88" s="5">
        <v>321.60000000000002</v>
      </c>
      <c r="S88" s="5">
        <v>16464.401262607102</v>
      </c>
      <c r="T88" s="5">
        <v>0</v>
      </c>
      <c r="U88" s="5">
        <v>0.5</v>
      </c>
      <c r="V88" s="5">
        <v>162687.66666666701</v>
      </c>
      <c r="W88" s="5">
        <f>SUM(G88:U88)</f>
        <v>90176.941177446803</v>
      </c>
      <c r="X88" s="8">
        <v>95</v>
      </c>
    </row>
    <row r="93" spans="1:24" x14ac:dyDescent="0.35">
      <c r="C93" s="6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</row>
    <row r="94" spans="1:24" x14ac:dyDescent="0.35">
      <c r="C94" s="65"/>
      <c r="D94" s="15"/>
      <c r="E94" s="15"/>
      <c r="O94" s="15"/>
      <c r="P94" s="15"/>
    </row>
    <row r="95" spans="1:24" x14ac:dyDescent="0.35">
      <c r="C95" s="65"/>
      <c r="O95" s="15"/>
      <c r="P95" s="15"/>
    </row>
  </sheetData>
  <autoFilter ref="A1:W88"/>
  <pageMargins left="0.7" right="0.7" top="0.75" bottom="0.75" header="0.3" footer="0.3"/>
  <pageSetup orientation="portrait" horizontalDpi="1200" verticalDpi="1200" r:id="rId1"/>
  <ignoredErrors>
    <ignoredError sqref="W2:W4 W7:W9 W11:W15 W17:W28 W73:W87 W30:W58 W66:W70 W60:W63 W59 W72" formulaRange="1"/>
    <ignoredError sqref="W71" formula="1" formulaRange="1"/>
    <ignoredError sqref="W1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6F5242C3619547AF4E2227C4DAFBAB" ma:contentTypeVersion="8" ma:contentTypeDescription="Create a new document." ma:contentTypeScope="" ma:versionID="fb41c2ee5402fb1f1c2521671eb7db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5d1ca4e-0a3f-4119-b619-e20b93ebd1aa" xmlns:ns6="49c8904d-dd88-4022-9559-a04ba855fc0e" targetNamespace="http://schemas.microsoft.com/office/2006/metadata/properties" ma:root="true" ma:fieldsID="a9704a12f07e458cad1810ba9c4c54c6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5d1ca4e-0a3f-4119-b619-e20b93ebd1aa"/>
    <xsd:import namespace="49c8904d-dd88-4022-9559-a04ba855fc0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12331871-f22f-4f1e-b241-7c04b4cb386a}" ma:internalName="TaxCatchAllLabel" ma:readOnly="true" ma:showField="CatchAllDataLabel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12331871-f22f-4f1e-b241-7c04b4cb386a}" ma:internalName="TaxCatchAll" ma:showField="CatchAllData" ma:web="a5d1ca4e-0a3f-4119-b619-e20b93ebd1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d1ca4e-0a3f-4119-b619-e20b93ebd1aa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8904d-dd88-4022-9559-a04ba855fc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Rights xmlns="4ffa91fb-a0ff-4ac5-b2db-65c790d184a4" xsi:nil="true"/>
    <Document_x0020_Creation_x0020_Date xmlns="4ffa91fb-a0ff-4ac5-b2db-65c790d184a4">2022-02-28T23:43:12+00:00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E397CFFD-0B29-479E-A5D6-DE6D4582B82C}"/>
</file>

<file path=customXml/itemProps2.xml><?xml version="1.0" encoding="utf-8"?>
<ds:datastoreItem xmlns:ds="http://schemas.openxmlformats.org/officeDocument/2006/customXml" ds:itemID="{C9A9F050-8D75-4D6E-A842-8C6E27B54D2D}"/>
</file>

<file path=customXml/itemProps3.xml><?xml version="1.0" encoding="utf-8"?>
<ds:datastoreItem xmlns:ds="http://schemas.openxmlformats.org/officeDocument/2006/customXml" ds:itemID="{7CC334A2-8E77-4B65-B3A8-51ED89F9CCA4}"/>
</file>

<file path=customXml/itemProps4.xml><?xml version="1.0" encoding="utf-8"?>
<ds:datastoreItem xmlns:ds="http://schemas.openxmlformats.org/officeDocument/2006/customXml" ds:itemID="{FD6D76AB-42DD-4786-9726-621E03C325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</vt:lpstr>
      <vt:lpstr>acres use</vt:lpstr>
      <vt:lpstr>usage</vt:lpstr>
      <vt:lpstr>acres usage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Pollack, Sara Jane</dc:creator>
  <cp:lastModifiedBy>KM</cp:lastModifiedBy>
  <dcterms:created xsi:type="dcterms:W3CDTF">2022-02-24T20:40:19Z</dcterms:created>
  <dcterms:modified xsi:type="dcterms:W3CDTF">2022-02-28T20:57:59Z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0x010100056F5242C3619547AF4E2227C4DAFBAB</vt:lpwstr>
  </property>
</Properties>
</file>